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24018_MK_Stefanikova_CTesin\_Expedice\_PDPS_MK Štefánikova\H_Rozpočet\"/>
    </mc:Choice>
  </mc:AlternateContent>
  <bookViews>
    <workbookView xWindow="0" yWindow="0" windowWidth="0" windowHeight="0"/>
  </bookViews>
  <sheets>
    <sheet name="Rekapitulace stavby" sheetId="1" r:id="rId1"/>
    <sheet name="000 - Ostatní a vedlejší ..." sheetId="2" r:id="rId2"/>
    <sheet name="101.1 - MK Štefánikova - ..." sheetId="3" r:id="rId3"/>
    <sheet name="101.2 - MK Štefánikova" sheetId="4" r:id="rId4"/>
    <sheet name="101.3 - MK Štefánikova - 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'000 - Ostatní a vedlejší ...'!$C$123:$K$185</definedName>
    <definedName name="_xlnm.Print_Area" localSheetId="1">'000 - Ostatní a vedlejší ...'!$C$4:$J$76,'000 - Ostatní a vedlejší ...'!$C$82:$J$105,'000 - Ostatní a vedlejší ...'!$C$111:$J$185</definedName>
    <definedName name="_xlnm.Print_Titles" localSheetId="1">'000 - Ostatní a vedlejší ...'!$123:$123</definedName>
    <definedName name="_xlnm._FilterDatabase" localSheetId="2" hidden="1">'101.1 - MK Štefánikova - ...'!$C$118:$K$259</definedName>
    <definedName name="_xlnm.Print_Area" localSheetId="2">'101.1 - MK Štefánikova - ...'!$C$4:$J$76,'101.1 - MK Štefánikova - ...'!$C$82:$J$100,'101.1 - MK Štefánikova - ...'!$C$106:$J$259</definedName>
    <definedName name="_xlnm.Print_Titles" localSheetId="2">'101.1 - MK Štefánikova - ...'!$118:$118</definedName>
    <definedName name="_xlnm._FilterDatabase" localSheetId="3" hidden="1">'101.2 - MK Štefánikova'!$C$124:$K$492</definedName>
    <definedName name="_xlnm.Print_Area" localSheetId="3">'101.2 - MK Štefánikova'!$C$4:$J$76,'101.2 - MK Štefánikova'!$C$82:$J$106,'101.2 - MK Štefánikova'!$C$112:$J$492</definedName>
    <definedName name="_xlnm.Print_Titles" localSheetId="3">'101.2 - MK Štefánikova'!$124:$124</definedName>
    <definedName name="_xlnm._FilterDatabase" localSheetId="4" hidden="1">'101.3 - MK Štefánikova - ...'!$C$119:$K$196</definedName>
    <definedName name="_xlnm.Print_Area" localSheetId="4">'101.3 - MK Štefánikova - ...'!$C$4:$J$76,'101.3 - MK Štefánikova - ...'!$C$82:$J$101,'101.3 - MK Štefánikova - ...'!$C$107:$J$196</definedName>
    <definedName name="_xlnm.Print_Titles" localSheetId="4">'101.3 - MK Štefánikova - ...'!$119:$119</definedName>
    <definedName name="_xlnm.Print_Area" localSheetId="5">'Seznam figur'!$C$4:$G$160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94"/>
  <c r="BH194"/>
  <c r="BG194"/>
  <c r="BF194"/>
  <c r="T194"/>
  <c r="R194"/>
  <c r="P194"/>
  <c r="BI191"/>
  <c r="BH191"/>
  <c r="BG191"/>
  <c r="BF191"/>
  <c r="T191"/>
  <c r="R191"/>
  <c r="P191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T126"/>
  <c r="R127"/>
  <c r="R126"/>
  <c r="P127"/>
  <c r="P126"/>
  <c r="BI122"/>
  <c r="BH122"/>
  <c r="BG122"/>
  <c r="BF122"/>
  <c r="T122"/>
  <c r="T121"/>
  <c r="R122"/>
  <c r="R121"/>
  <c r="P122"/>
  <c r="P121"/>
  <c r="J116"/>
  <c r="F116"/>
  <c r="F114"/>
  <c r="E112"/>
  <c r="J91"/>
  <c r="F91"/>
  <c r="F89"/>
  <c r="E87"/>
  <c r="J24"/>
  <c r="E24"/>
  <c r="J117"/>
  <c r="J23"/>
  <c r="J18"/>
  <c r="E18"/>
  <c r="F117"/>
  <c r="J17"/>
  <c r="J12"/>
  <c r="J114"/>
  <c r="E7"/>
  <c r="E85"/>
  <c i="4" r="J37"/>
  <c r="J36"/>
  <c i="1" r="AY97"/>
  <c i="4" r="J35"/>
  <c i="1" r="AX97"/>
  <c i="4" r="BI490"/>
  <c r="BH490"/>
  <c r="BG490"/>
  <c r="BF490"/>
  <c r="T490"/>
  <c r="T489"/>
  <c r="R490"/>
  <c r="R489"/>
  <c r="P490"/>
  <c r="P489"/>
  <c r="BI486"/>
  <c r="BH486"/>
  <c r="BG486"/>
  <c r="BF486"/>
  <c r="T486"/>
  <c r="R486"/>
  <c r="P486"/>
  <c r="BI482"/>
  <c r="BH482"/>
  <c r="BG482"/>
  <c r="BF482"/>
  <c r="T482"/>
  <c r="R482"/>
  <c r="P482"/>
  <c r="BI477"/>
  <c r="BH477"/>
  <c r="BG477"/>
  <c r="BF477"/>
  <c r="T477"/>
  <c r="R477"/>
  <c r="P477"/>
  <c r="BI473"/>
  <c r="BH473"/>
  <c r="BG473"/>
  <c r="BF473"/>
  <c r="T473"/>
  <c r="R473"/>
  <c r="P473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2"/>
  <c r="BH442"/>
  <c r="BG442"/>
  <c r="BF442"/>
  <c r="T442"/>
  <c r="R442"/>
  <c r="P442"/>
  <c r="BI438"/>
  <c r="BH438"/>
  <c r="BG438"/>
  <c r="BF438"/>
  <c r="T438"/>
  <c r="R438"/>
  <c r="P438"/>
  <c r="BI430"/>
  <c r="BH430"/>
  <c r="BG430"/>
  <c r="BF430"/>
  <c r="T430"/>
  <c r="R430"/>
  <c r="P430"/>
  <c r="BI426"/>
  <c r="BH426"/>
  <c r="BG426"/>
  <c r="BF426"/>
  <c r="T426"/>
  <c r="R426"/>
  <c r="P426"/>
  <c r="BI419"/>
  <c r="BH419"/>
  <c r="BG419"/>
  <c r="BF419"/>
  <c r="T419"/>
  <c r="R419"/>
  <c r="P419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R402"/>
  <c r="P402"/>
  <c r="BI397"/>
  <c r="BH397"/>
  <c r="BG397"/>
  <c r="BF397"/>
  <c r="T397"/>
  <c r="R397"/>
  <c r="P397"/>
  <c r="BI395"/>
  <c r="BH395"/>
  <c r="BG395"/>
  <c r="BF395"/>
  <c r="T395"/>
  <c r="R395"/>
  <c r="P395"/>
  <c r="BI391"/>
  <c r="BH391"/>
  <c r="BG391"/>
  <c r="BF391"/>
  <c r="T391"/>
  <c r="R391"/>
  <c r="P391"/>
  <c r="BI389"/>
  <c r="BH389"/>
  <c r="BG389"/>
  <c r="BF389"/>
  <c r="T389"/>
  <c r="R389"/>
  <c r="P389"/>
  <c r="BI385"/>
  <c r="BH385"/>
  <c r="BG385"/>
  <c r="BF385"/>
  <c r="T385"/>
  <c r="R385"/>
  <c r="P385"/>
  <c r="BI383"/>
  <c r="BH383"/>
  <c r="BG383"/>
  <c r="BF383"/>
  <c r="T383"/>
  <c r="R383"/>
  <c r="P383"/>
  <c r="BI379"/>
  <c r="BH379"/>
  <c r="BG379"/>
  <c r="BF379"/>
  <c r="T379"/>
  <c r="R379"/>
  <c r="P379"/>
  <c r="BI377"/>
  <c r="BH377"/>
  <c r="BG377"/>
  <c r="BF377"/>
  <c r="T377"/>
  <c r="R377"/>
  <c r="P377"/>
  <c r="BI373"/>
  <c r="BH373"/>
  <c r="BG373"/>
  <c r="BF373"/>
  <c r="T373"/>
  <c r="R373"/>
  <c r="P373"/>
  <c r="BI371"/>
  <c r="BH371"/>
  <c r="BG371"/>
  <c r="BF371"/>
  <c r="T371"/>
  <c r="R371"/>
  <c r="P371"/>
  <c r="BI367"/>
  <c r="BH367"/>
  <c r="BG367"/>
  <c r="BF367"/>
  <c r="T367"/>
  <c r="R367"/>
  <c r="P367"/>
  <c r="BI365"/>
  <c r="BH365"/>
  <c r="BG365"/>
  <c r="BF365"/>
  <c r="T365"/>
  <c r="R365"/>
  <c r="P365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3"/>
  <c r="BH353"/>
  <c r="BG353"/>
  <c r="BF353"/>
  <c r="T353"/>
  <c r="R353"/>
  <c r="P353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2"/>
  <c r="BH322"/>
  <c r="BG322"/>
  <c r="BF322"/>
  <c r="T322"/>
  <c r="R322"/>
  <c r="P322"/>
  <c r="BI317"/>
  <c r="BH317"/>
  <c r="BG317"/>
  <c r="BF317"/>
  <c r="T317"/>
  <c r="R317"/>
  <c r="P317"/>
  <c r="BI313"/>
  <c r="BH313"/>
  <c r="BG313"/>
  <c r="BF313"/>
  <c r="T313"/>
  <c r="R313"/>
  <c r="P313"/>
  <c r="BI307"/>
  <c r="BH307"/>
  <c r="BG307"/>
  <c r="BF307"/>
  <c r="T307"/>
  <c r="R307"/>
  <c r="P307"/>
  <c r="BI302"/>
  <c r="BH302"/>
  <c r="BG302"/>
  <c r="BF302"/>
  <c r="T302"/>
  <c r="R302"/>
  <c r="P302"/>
  <c r="BI298"/>
  <c r="BH298"/>
  <c r="BG298"/>
  <c r="BF298"/>
  <c r="T298"/>
  <c r="R298"/>
  <c r="P298"/>
  <c r="BI293"/>
  <c r="BH293"/>
  <c r="BG293"/>
  <c r="BF293"/>
  <c r="T293"/>
  <c r="R293"/>
  <c r="P293"/>
  <c r="BI285"/>
  <c r="BH285"/>
  <c r="BG285"/>
  <c r="BF285"/>
  <c r="T285"/>
  <c r="R285"/>
  <c r="P285"/>
  <c r="BI278"/>
  <c r="BH278"/>
  <c r="BG278"/>
  <c r="BF278"/>
  <c r="T278"/>
  <c r="R278"/>
  <c r="P278"/>
  <c r="BI274"/>
  <c r="BH274"/>
  <c r="BG274"/>
  <c r="BF274"/>
  <c r="T274"/>
  <c r="R274"/>
  <c r="P274"/>
  <c r="BI268"/>
  <c r="BH268"/>
  <c r="BG268"/>
  <c r="BF268"/>
  <c r="T268"/>
  <c r="R268"/>
  <c r="P268"/>
  <c r="BI261"/>
  <c r="BH261"/>
  <c r="BG261"/>
  <c r="BF261"/>
  <c r="T261"/>
  <c r="R261"/>
  <c r="P261"/>
  <c r="BI255"/>
  <c r="BH255"/>
  <c r="BG255"/>
  <c r="BF255"/>
  <c r="T255"/>
  <c r="R255"/>
  <c r="P255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5"/>
  <c r="BH195"/>
  <c r="BG195"/>
  <c r="BF195"/>
  <c r="T195"/>
  <c r="R195"/>
  <c r="P195"/>
  <c r="BI192"/>
  <c r="BH192"/>
  <c r="BG192"/>
  <c r="BF192"/>
  <c r="T192"/>
  <c r="R192"/>
  <c r="P192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4"/>
  <c r="BH134"/>
  <c r="BG134"/>
  <c r="BF134"/>
  <c r="T134"/>
  <c r="R134"/>
  <c r="P134"/>
  <c r="BI128"/>
  <c r="BH128"/>
  <c r="BG128"/>
  <c r="BF128"/>
  <c r="T128"/>
  <c r="R128"/>
  <c r="P128"/>
  <c r="J121"/>
  <c r="F121"/>
  <c r="F119"/>
  <c r="E117"/>
  <c r="J91"/>
  <c r="F91"/>
  <c r="F89"/>
  <c r="E87"/>
  <c r="J24"/>
  <c r="E24"/>
  <c r="J92"/>
  <c r="J23"/>
  <c r="J18"/>
  <c r="E18"/>
  <c r="F92"/>
  <c r="J17"/>
  <c r="J12"/>
  <c r="J89"/>
  <c r="E7"/>
  <c r="E115"/>
  <c i="3" r="J37"/>
  <c r="J36"/>
  <c i="1" r="AY96"/>
  <c i="3" r="J35"/>
  <c i="1" r="AX96"/>
  <c i="3" r="BI252"/>
  <c r="BH252"/>
  <c r="BG252"/>
  <c r="BF252"/>
  <c r="T252"/>
  <c r="R252"/>
  <c r="P252"/>
  <c r="BI243"/>
  <c r="BH243"/>
  <c r="BG243"/>
  <c r="BF243"/>
  <c r="T243"/>
  <c r="R243"/>
  <c r="P243"/>
  <c r="BI238"/>
  <c r="BH238"/>
  <c r="BG238"/>
  <c r="BF238"/>
  <c r="T238"/>
  <c r="R238"/>
  <c r="P238"/>
  <c r="BI229"/>
  <c r="BH229"/>
  <c r="BG229"/>
  <c r="BF229"/>
  <c r="T229"/>
  <c r="R229"/>
  <c r="P229"/>
  <c r="BI223"/>
  <c r="BH223"/>
  <c r="BG223"/>
  <c r="BF223"/>
  <c r="T223"/>
  <c r="R223"/>
  <c r="P223"/>
  <c r="BI217"/>
  <c r="BH217"/>
  <c r="BG217"/>
  <c r="BF217"/>
  <c r="T217"/>
  <c r="R217"/>
  <c r="P217"/>
  <c r="BI209"/>
  <c r="BH209"/>
  <c r="BG209"/>
  <c r="BF209"/>
  <c r="T209"/>
  <c r="R209"/>
  <c r="P209"/>
  <c r="BI202"/>
  <c r="BH202"/>
  <c r="BG202"/>
  <c r="BF202"/>
  <c r="T202"/>
  <c r="R202"/>
  <c r="P202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0"/>
  <c r="BH180"/>
  <c r="BG180"/>
  <c r="BF180"/>
  <c r="T180"/>
  <c r="R180"/>
  <c r="P180"/>
  <c r="BI176"/>
  <c r="BH176"/>
  <c r="BG176"/>
  <c r="BF176"/>
  <c r="T176"/>
  <c r="R176"/>
  <c r="P176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0"/>
  <c r="BH150"/>
  <c r="BG150"/>
  <c r="BF150"/>
  <c r="T150"/>
  <c r="R150"/>
  <c r="P150"/>
  <c r="BI144"/>
  <c r="BH144"/>
  <c r="BG144"/>
  <c r="BF144"/>
  <c r="T144"/>
  <c r="R144"/>
  <c r="P144"/>
  <c r="BI138"/>
  <c r="BH138"/>
  <c r="BG138"/>
  <c r="BF138"/>
  <c r="T138"/>
  <c r="R138"/>
  <c r="P138"/>
  <c r="BI133"/>
  <c r="BH133"/>
  <c r="BG133"/>
  <c r="BF133"/>
  <c r="T133"/>
  <c r="R133"/>
  <c r="P133"/>
  <c r="BI127"/>
  <c r="BH127"/>
  <c r="BG127"/>
  <c r="BF127"/>
  <c r="T127"/>
  <c r="R127"/>
  <c r="P127"/>
  <c r="BI121"/>
  <c r="BH121"/>
  <c r="BG121"/>
  <c r="BF121"/>
  <c r="T121"/>
  <c r="R121"/>
  <c r="P121"/>
  <c r="J115"/>
  <c r="F115"/>
  <c r="F113"/>
  <c r="E111"/>
  <c r="J91"/>
  <c r="F91"/>
  <c r="F89"/>
  <c r="E87"/>
  <c r="J24"/>
  <c r="E24"/>
  <c r="J92"/>
  <c r="J23"/>
  <c r="J18"/>
  <c r="E18"/>
  <c r="F116"/>
  <c r="J17"/>
  <c r="J12"/>
  <c r="J113"/>
  <c r="E7"/>
  <c r="E109"/>
  <c i="2" r="J125"/>
  <c r="J37"/>
  <c r="J36"/>
  <c i="1" r="AY95"/>
  <c i="2" r="J35"/>
  <c i="1" r="AX95"/>
  <c i="2" r="BI182"/>
  <c r="BH182"/>
  <c r="BG182"/>
  <c r="BF182"/>
  <c r="T182"/>
  <c r="T181"/>
  <c r="R182"/>
  <c r="R181"/>
  <c r="P182"/>
  <c r="P181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T137"/>
  <c r="R138"/>
  <c r="R137"/>
  <c r="P138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J97"/>
  <c r="J120"/>
  <c r="F120"/>
  <c r="F118"/>
  <c r="E116"/>
  <c r="J91"/>
  <c r="F91"/>
  <c r="F89"/>
  <c r="E87"/>
  <c r="J24"/>
  <c r="E24"/>
  <c r="J121"/>
  <c r="J23"/>
  <c r="J18"/>
  <c r="E18"/>
  <c r="F121"/>
  <c r="J17"/>
  <c r="J12"/>
  <c r="J118"/>
  <c r="E7"/>
  <c r="E114"/>
  <c i="1" r="L90"/>
  <c r="AM90"/>
  <c r="AM89"/>
  <c r="L89"/>
  <c r="AM87"/>
  <c r="L87"/>
  <c r="L85"/>
  <c r="L84"/>
  <c i="2" r="BK163"/>
  <c r="BK178"/>
  <c r="J171"/>
  <c r="BK159"/>
  <c r="BK151"/>
  <c r="BK143"/>
  <c r="J134"/>
  <c r="J127"/>
  <c i="3" r="BK223"/>
  <c r="J209"/>
  <c r="BK252"/>
  <c r="J144"/>
  <c r="J127"/>
  <c r="BK238"/>
  <c r="BK209"/>
  <c r="J188"/>
  <c r="J176"/>
  <c r="BK165"/>
  <c r="J150"/>
  <c r="BK133"/>
  <c r="BK188"/>
  <c i="4" r="BK473"/>
  <c r="J402"/>
  <c r="J365"/>
  <c r="J355"/>
  <c r="J335"/>
  <c r="J302"/>
  <c r="BK268"/>
  <c r="J218"/>
  <c r="BK175"/>
  <c r="J470"/>
  <c r="BK448"/>
  <c r="BK426"/>
  <c r="J377"/>
  <c r="J361"/>
  <c r="J307"/>
  <c r="J274"/>
  <c r="BK218"/>
  <c r="BK169"/>
  <c r="J134"/>
  <c r="J462"/>
  <c r="BK408"/>
  <c r="BK389"/>
  <c r="BK367"/>
  <c r="J317"/>
  <c r="J278"/>
  <c r="BK240"/>
  <c r="J231"/>
  <c r="J192"/>
  <c r="J152"/>
  <c r="BK490"/>
  <c r="J482"/>
  <c r="BK470"/>
  <c r="J438"/>
  <c r="BK397"/>
  <c r="BK377"/>
  <c r="BK349"/>
  <c r="J322"/>
  <c r="BK285"/>
  <c r="J240"/>
  <c r="BK209"/>
  <c r="J178"/>
  <c r="BK152"/>
  <c i="5" r="J176"/>
  <c r="BK122"/>
  <c r="J167"/>
  <c r="J151"/>
  <c r="J127"/>
  <c r="J170"/>
  <c r="J148"/>
  <c r="BK170"/>
  <c r="BK148"/>
  <c r="BK127"/>
  <c i="2" r="J168"/>
  <c r="J182"/>
  <c r="J175"/>
  <c r="BK155"/>
  <c r="BK147"/>
  <c r="BK138"/>
  <c r="J131"/>
  <c i="1" r="AS94"/>
  <c i="3" r="BK155"/>
  <c r="J133"/>
  <c r="J252"/>
  <c r="J223"/>
  <c r="BK192"/>
  <c r="J180"/>
  <c r="J170"/>
  <c r="J160"/>
  <c r="BK138"/>
  <c r="J192"/>
  <c i="4" r="J430"/>
  <c r="J397"/>
  <c r="BK361"/>
  <c r="J345"/>
  <c r="J325"/>
  <c r="BK278"/>
  <c r="J225"/>
  <c r="BK186"/>
  <c r="BK462"/>
  <c r="BK438"/>
  <c r="BK385"/>
  <c r="J367"/>
  <c r="BK329"/>
  <c r="BK302"/>
  <c r="J245"/>
  <c r="BK214"/>
  <c r="BK178"/>
  <c r="BK482"/>
  <c r="BK411"/>
  <c r="BK395"/>
  <c r="J385"/>
  <c r="J353"/>
  <c r="J332"/>
  <c r="BK293"/>
  <c r="J251"/>
  <c r="J204"/>
  <c r="J169"/>
  <c r="BK128"/>
  <c r="BK486"/>
  <c r="J473"/>
  <c r="BK456"/>
  <c r="J408"/>
  <c r="BK383"/>
  <c r="BK365"/>
  <c r="BK332"/>
  <c r="J268"/>
  <c r="BK225"/>
  <c r="BK192"/>
  <c r="J165"/>
  <c i="5" r="J184"/>
  <c r="BK164"/>
  <c r="J194"/>
  <c r="J161"/>
  <c r="BK133"/>
  <c r="J191"/>
  <c r="BK167"/>
  <c r="J137"/>
  <c r="BK161"/>
  <c r="BK142"/>
  <c i="2" r="J163"/>
  <c r="BK175"/>
  <c r="BK168"/>
  <c r="J155"/>
  <c r="J147"/>
  <c r="J138"/>
  <c r="BK131"/>
  <c i="3" r="J243"/>
  <c r="BK217"/>
  <c r="J202"/>
  <c r="J238"/>
  <c r="J138"/>
  <c r="BK243"/>
  <c r="BK196"/>
  <c r="BK180"/>
  <c r="BK170"/>
  <c r="J165"/>
  <c r="J155"/>
  <c r="J121"/>
  <c i="4" r="BK452"/>
  <c r="BK379"/>
  <c r="BK359"/>
  <c r="BK338"/>
  <c r="BK307"/>
  <c r="J285"/>
  <c r="BK251"/>
  <c r="BK201"/>
  <c r="J160"/>
  <c r="BK442"/>
  <c r="J419"/>
  <c r="J371"/>
  <c r="J338"/>
  <c r="BK322"/>
  <c r="BK255"/>
  <c r="BK222"/>
  <c r="J195"/>
  <c r="J466"/>
  <c r="J426"/>
  <c r="BK402"/>
  <c r="J391"/>
  <c r="J379"/>
  <c r="J342"/>
  <c r="BK313"/>
  <c r="BK261"/>
  <c r="J235"/>
  <c r="J209"/>
  <c r="BK182"/>
  <c r="BK141"/>
  <c r="J486"/>
  <c r="BK466"/>
  <c r="J448"/>
  <c r="BK405"/>
  <c r="BK371"/>
  <c r="BK345"/>
  <c r="BK317"/>
  <c r="BK274"/>
  <c r="BK231"/>
  <c r="BK195"/>
  <c r="J175"/>
  <c r="BK134"/>
  <c i="5" r="BK191"/>
  <c r="J173"/>
  <c r="BK194"/>
  <c r="BK173"/>
  <c r="J155"/>
  <c r="BK179"/>
  <c r="BK151"/>
  <c r="J133"/>
  <c i="2" r="BK182"/>
  <c r="J178"/>
  <c r="BK171"/>
  <c r="J159"/>
  <c r="J151"/>
  <c r="J143"/>
  <c r="BK134"/>
  <c r="BK127"/>
  <c i="3" r="BK229"/>
  <c r="J217"/>
  <c r="J196"/>
  <c r="BK150"/>
  <c r="BK121"/>
  <c r="J229"/>
  <c r="BK202"/>
  <c r="BK176"/>
  <c r="BK160"/>
  <c r="BK144"/>
  <c r="BK127"/>
  <c i="4" r="J477"/>
  <c r="BK419"/>
  <c r="J373"/>
  <c r="J349"/>
  <c r="J329"/>
  <c r="BK298"/>
  <c r="J261"/>
  <c r="BK204"/>
  <c r="BK147"/>
  <c r="J456"/>
  <c r="BK430"/>
  <c r="BK391"/>
  <c r="BK373"/>
  <c r="BK353"/>
  <c r="BK325"/>
  <c r="J293"/>
  <c r="BK235"/>
  <c r="J201"/>
  <c r="J141"/>
  <c r="J442"/>
  <c r="J405"/>
  <c r="J395"/>
  <c r="J383"/>
  <c r="J359"/>
  <c r="BK335"/>
  <c r="J298"/>
  <c r="J255"/>
  <c r="J214"/>
  <c r="J186"/>
  <c r="BK165"/>
  <c r="J147"/>
  <c r="J490"/>
  <c r="BK477"/>
  <c r="J452"/>
  <c r="J411"/>
  <c r="J389"/>
  <c r="BK355"/>
  <c r="BK342"/>
  <c r="J313"/>
  <c r="BK245"/>
  <c r="J222"/>
  <c r="J182"/>
  <c r="BK160"/>
  <c r="J128"/>
  <c i="5" r="J179"/>
  <c r="BK155"/>
  <c r="BK176"/>
  <c r="J158"/>
  <c r="J142"/>
  <c r="BK184"/>
  <c r="J164"/>
  <c r="J122"/>
  <c r="BK158"/>
  <c r="BK137"/>
  <c i="2" l="1" r="P126"/>
  <c r="BK146"/>
  <c r="J146"/>
  <c r="J101"/>
  <c r="T167"/>
  <c r="T174"/>
  <c i="3" r="P120"/>
  <c r="R175"/>
  <c r="T201"/>
  <c i="4" r="R127"/>
  <c r="R213"/>
  <c r="P244"/>
  <c r="R312"/>
  <c i="5" r="BK132"/>
  <c r="J132"/>
  <c r="J100"/>
  <c i="2" r="T126"/>
  <c r="T146"/>
  <c r="T142"/>
  <c r="T124"/>
  <c r="BK167"/>
  <c r="J167"/>
  <c r="J102"/>
  <c r="BK174"/>
  <c r="J174"/>
  <c r="J103"/>
  <c i="3" r="BK120"/>
  <c r="J120"/>
  <c r="J97"/>
  <c r="P175"/>
  <c r="R201"/>
  <c i="4" r="BK127"/>
  <c r="J127"/>
  <c r="J98"/>
  <c r="BK213"/>
  <c r="J213"/>
  <c r="J99"/>
  <c r="T213"/>
  <c r="T244"/>
  <c r="T312"/>
  <c r="R418"/>
  <c r="BK481"/>
  <c r="BK480"/>
  <c r="J480"/>
  <c r="J103"/>
  <c r="R481"/>
  <c r="R480"/>
  <c i="5" r="P132"/>
  <c r="P125"/>
  <c r="P120"/>
  <c i="1" r="AU98"/>
  <c i="2" r="BK126"/>
  <c r="J126"/>
  <c r="J98"/>
  <c r="P146"/>
  <c r="P142"/>
  <c r="P124"/>
  <c i="1" r="AU95"/>
  <c i="2" r="P167"/>
  <c r="P174"/>
  <c i="3" r="T120"/>
  <c r="BK175"/>
  <c r="J175"/>
  <c r="J98"/>
  <c r="BK201"/>
  <c r="J201"/>
  <c r="J99"/>
  <c i="4" r="P127"/>
  <c r="P126"/>
  <c r="P125"/>
  <c i="1" r="AU97"/>
  <c i="4" r="P213"/>
  <c r="R244"/>
  <c r="P312"/>
  <c r="P418"/>
  <c i="5" r="T132"/>
  <c r="T125"/>
  <c r="T120"/>
  <c i="2" r="R126"/>
  <c r="R146"/>
  <c r="R142"/>
  <c r="R124"/>
  <c r="R167"/>
  <c r="R174"/>
  <c i="3" r="R120"/>
  <c r="R119"/>
  <c r="T175"/>
  <c r="P201"/>
  <c i="4" r="T127"/>
  <c r="BK244"/>
  <c r="J244"/>
  <c r="J100"/>
  <c r="BK312"/>
  <c r="J312"/>
  <c r="J101"/>
  <c r="BK418"/>
  <c r="J418"/>
  <c r="J102"/>
  <c r="T418"/>
  <c r="P481"/>
  <c r="P480"/>
  <c r="T481"/>
  <c r="T480"/>
  <c i="5" r="R132"/>
  <c r="R125"/>
  <c r="R120"/>
  <c r="BK121"/>
  <c i="2" r="BK181"/>
  <c r="J181"/>
  <c r="J104"/>
  <c i="4" r="BK489"/>
  <c r="J489"/>
  <c r="J105"/>
  <c i="5" r="BK126"/>
  <c r="BK125"/>
  <c r="J125"/>
  <c r="J98"/>
  <c i="2" r="BK137"/>
  <c r="J137"/>
  <c r="J99"/>
  <c r="BK142"/>
  <c r="J142"/>
  <c r="J100"/>
  <c i="4" r="J481"/>
  <c r="J104"/>
  <c i="5" r="J89"/>
  <c r="J92"/>
  <c r="BE122"/>
  <c r="BE173"/>
  <c r="BE191"/>
  <c r="BE194"/>
  <c r="BE127"/>
  <c r="BE137"/>
  <c r="BE148"/>
  <c r="BE155"/>
  <c r="BE158"/>
  <c r="BE161"/>
  <c r="BE176"/>
  <c r="E110"/>
  <c r="BE142"/>
  <c r="BE151"/>
  <c r="BE184"/>
  <c r="F92"/>
  <c r="BE133"/>
  <c r="BE164"/>
  <c r="BE167"/>
  <c r="BE170"/>
  <c r="BE179"/>
  <c i="4" r="BE141"/>
  <c r="BE204"/>
  <c r="BE214"/>
  <c r="BE218"/>
  <c r="BE255"/>
  <c r="BE293"/>
  <c r="BE302"/>
  <c r="BE322"/>
  <c r="BE335"/>
  <c r="BE349"/>
  <c r="BE365"/>
  <c r="BE379"/>
  <c r="BE408"/>
  <c r="BE419"/>
  <c r="BE448"/>
  <c r="BE462"/>
  <c r="BE482"/>
  <c r="BE486"/>
  <c r="BE490"/>
  <c r="E85"/>
  <c r="J122"/>
  <c r="BE134"/>
  <c r="BE160"/>
  <c r="BE169"/>
  <c r="BE175"/>
  <c r="BE186"/>
  <c r="BE222"/>
  <c r="BE235"/>
  <c r="BE278"/>
  <c r="BE298"/>
  <c r="BE307"/>
  <c r="BE317"/>
  <c r="BE325"/>
  <c r="BE345"/>
  <c r="BE359"/>
  <c r="BE371"/>
  <c r="BE373"/>
  <c r="BE377"/>
  <c r="BE385"/>
  <c r="BE391"/>
  <c r="BE395"/>
  <c r="BE430"/>
  <c r="BE442"/>
  <c r="BE470"/>
  <c r="BE473"/>
  <c r="BE477"/>
  <c r="J119"/>
  <c r="F122"/>
  <c r="BE147"/>
  <c r="BE182"/>
  <c r="BE195"/>
  <c r="BE201"/>
  <c r="BE209"/>
  <c r="BE225"/>
  <c r="BE261"/>
  <c r="BE268"/>
  <c r="BE274"/>
  <c r="BE285"/>
  <c r="BE313"/>
  <c r="BE329"/>
  <c r="BE332"/>
  <c r="BE338"/>
  <c r="BE342"/>
  <c r="BE355"/>
  <c r="BE361"/>
  <c r="BE383"/>
  <c r="BE389"/>
  <c r="BE397"/>
  <c r="BE128"/>
  <c r="BE152"/>
  <c r="BE165"/>
  <c r="BE178"/>
  <c r="BE192"/>
  <c r="BE231"/>
  <c r="BE240"/>
  <c r="BE245"/>
  <c r="BE251"/>
  <c r="BE353"/>
  <c r="BE367"/>
  <c r="BE402"/>
  <c r="BE405"/>
  <c r="BE411"/>
  <c r="BE426"/>
  <c r="BE438"/>
  <c r="BE452"/>
  <c r="BE456"/>
  <c r="BE466"/>
  <c i="3" r="J89"/>
  <c r="F92"/>
  <c r="J116"/>
  <c r="BE121"/>
  <c r="BE133"/>
  <c r="BE138"/>
  <c r="BE150"/>
  <c r="BE155"/>
  <c r="BE160"/>
  <c r="BE165"/>
  <c r="BE170"/>
  <c r="BE176"/>
  <c r="BE180"/>
  <c r="BE188"/>
  <c r="BE192"/>
  <c r="BE202"/>
  <c r="BE209"/>
  <c r="BE223"/>
  <c r="BE229"/>
  <c r="BE252"/>
  <c r="BE127"/>
  <c r="BE144"/>
  <c r="BE238"/>
  <c r="E85"/>
  <c r="BE196"/>
  <c r="BE217"/>
  <c r="BE243"/>
  <c i="2" r="E85"/>
  <c r="J89"/>
  <c r="F92"/>
  <c r="J92"/>
  <c r="BE127"/>
  <c r="BE131"/>
  <c r="BE134"/>
  <c r="BE138"/>
  <c r="BE143"/>
  <c r="BE147"/>
  <c r="BE151"/>
  <c r="BE155"/>
  <c r="BE168"/>
  <c r="BE171"/>
  <c r="BE175"/>
  <c r="BE178"/>
  <c r="BE182"/>
  <c r="BE159"/>
  <c r="BE163"/>
  <c r="F34"/>
  <c i="1" r="BA95"/>
  <c i="2" r="F35"/>
  <c i="1" r="BB95"/>
  <c i="3" r="F36"/>
  <c i="1" r="BC96"/>
  <c i="3" r="F34"/>
  <c i="1" r="BA96"/>
  <c i="4" r="F35"/>
  <c i="1" r="BB97"/>
  <c i="5" r="F36"/>
  <c i="1" r="BC98"/>
  <c i="5" r="F37"/>
  <c i="1" r="BD98"/>
  <c i="3" r="F37"/>
  <c i="1" r="BD96"/>
  <c i="4" r="F37"/>
  <c i="1" r="BD97"/>
  <c i="5" r="F35"/>
  <c i="1" r="BB98"/>
  <c i="2" r="J34"/>
  <c i="1" r="AW95"/>
  <c i="2" r="F37"/>
  <c i="1" r="BD95"/>
  <c i="3" r="J34"/>
  <c i="1" r="AW96"/>
  <c i="4" r="J34"/>
  <c i="1" r="AW97"/>
  <c i="5" r="J34"/>
  <c i="1" r="AW98"/>
  <c i="5" r="F34"/>
  <c i="1" r="BA98"/>
  <c i="2" r="F36"/>
  <c i="1" r="BC95"/>
  <c i="3" r="F35"/>
  <c i="1" r="BB96"/>
  <c i="4" r="F34"/>
  <c i="1" r="BA97"/>
  <c i="4" r="F36"/>
  <c i="1" r="BC97"/>
  <c i="4" l="1" r="R126"/>
  <c r="R125"/>
  <c i="5" r="BK120"/>
  <c r="J120"/>
  <c i="3" r="P119"/>
  <c i="1" r="AU96"/>
  <c i="4" r="T126"/>
  <c r="T125"/>
  <c i="3" r="T119"/>
  <c i="4" r="BK126"/>
  <c r="J126"/>
  <c r="J97"/>
  <c i="5" r="J121"/>
  <c r="J97"/>
  <c r="J126"/>
  <c r="J99"/>
  <c i="3" r="BK119"/>
  <c r="J119"/>
  <c i="2" r="BK124"/>
  <c r="J124"/>
  <c i="5" r="J30"/>
  <c i="1" r="AG98"/>
  <c r="AU94"/>
  <c i="3" r="J33"/>
  <c i="1" r="AV96"/>
  <c r="AT96"/>
  <c i="5" r="F33"/>
  <c i="1" r="AZ98"/>
  <c r="BD94"/>
  <c r="W33"/>
  <c i="2" r="J30"/>
  <c i="1" r="AG95"/>
  <c i="2" r="F33"/>
  <c i="1" r="AZ95"/>
  <c i="4" r="F33"/>
  <c i="1" r="AZ97"/>
  <c i="3" r="J30"/>
  <c i="1" r="AG96"/>
  <c i="2" r="J33"/>
  <c i="1" r="AV95"/>
  <c r="AT95"/>
  <c r="AN95"/>
  <c i="4" r="J33"/>
  <c i="1" r="AV97"/>
  <c r="AT97"/>
  <c i="3" r="F33"/>
  <c i="1" r="AZ96"/>
  <c r="BA94"/>
  <c r="W30"/>
  <c i="5" r="J33"/>
  <c i="1" r="AV98"/>
  <c r="AT98"/>
  <c r="AN98"/>
  <c r="BC94"/>
  <c r="W32"/>
  <c r="BB94"/>
  <c r="W31"/>
  <c i="2" l="1" r="J96"/>
  <c i="3" r="J96"/>
  <c i="5" r="J96"/>
  <c i="4" r="BK125"/>
  <c r="J125"/>
  <c i="5" r="J39"/>
  <c i="3" r="J39"/>
  <c i="2" r="J39"/>
  <c i="1" r="AN96"/>
  <c i="4" r="J30"/>
  <c i="1" r="AG97"/>
  <c r="AG94"/>
  <c r="AK26"/>
  <c r="AY94"/>
  <c r="AX94"/>
  <c r="AW94"/>
  <c r="AK30"/>
  <c r="AZ94"/>
  <c r="W29"/>
  <c i="4" l="1" r="J39"/>
  <c r="J96"/>
  <c i="1" r="AN97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<sst xmlns="http://schemas.openxmlformats.org/spreadsheetml/2006/main">
  <si>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</si>
  <si>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</si>
  <si>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</si>
  <si>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</si>
  <si>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</si>
  <si>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{2098ab19-cbdc-40f4-a478-9d2d09ab5763}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</si>
  <si>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</si>
  <si>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</si>
  <si>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</si>
  <si>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</si>
  <si>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</si>
  <si>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</si>
  <si>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</si>
  <si>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</si>
  <si>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</si>
  <si>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</si>
  <si>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</si>
  <si>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MK ul. Štefánikova, úsek Pražská a Božkova, Český Těšín</t>
  </si>
  <si>
    <t>KSO:</t>
  </si>
  <si>
    <t>CC-CZ:</t>
  </si>
  <si>
    <t>Místo:</t>
  </si>
  <si>
    <t>Český Těšín</t>
  </si>
  <si>
    <t>Datum:</t>
  </si>
  <si>
    <t>23. 4. 2025</t>
  </si>
  <si>
    <t>Zadavatel:</t>
  </si>
  <si>
    <t>IČ:</t>
  </si>
  <si>
    <t>Město Český Těšín</t>
  </si>
  <si>
    <t>DIČ:</t>
  </si>
  <si>
    <t>Uchazeč:</t>
  </si>
  <si>
    <t>Vyplň údaj</t>
  </si>
  <si>
    <t>Projektant:</t>
  </si>
  <si>
    <t>DOPRAPLAN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</si>
  <si>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</si>
  <si>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</si>
  <si>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</si>
  <si>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</si>
  <si>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</si>
  <si>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</si>
  <si>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</si>
  <si>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</si>
  <si>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</si>
  <si>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</si>
  <si>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</si>
  <si>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</si>
  <si>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</si>
  <si>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</si>
  <si>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</si>
  <si>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</si>
  <si>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</si>
  <si>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</si>
  <si>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</si>
  <si>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</si>
  <si>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</si>
  <si>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</si>
  <si>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</si>
  <si>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</si>
  <si>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</si>
  <si>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</si>
  <si>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</si>
  <si>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</si>
  <si>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</si>
  <si>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</si>
  <si>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</si>
  <si>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</si>
  <si>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</si>
  <si>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</si>
  <si>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</si>
  <si>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</si>
  <si>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</si>
  <si>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</si>
  <si>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</si>
  <si>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</si>
  <si>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</si>
  <si>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</si>
  <si>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</si>
  <si>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</si>
  <si>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</si>
  <si>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</si>
  <si>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</si>
  <si>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</si>
  <si>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</si>
  <si>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</si>
  <si>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Ostatní a vedlejší náklady stavby</t>
  </si>
  <si>
    <t>STA</t>
  </si>
  <si>
    <t>1</t>
  </si>
  <si>
    <t>{0bae96da-81be-4bae-a12d-79d2586062e2}</t>
  </si>
  <si>
    <t>2</t>
  </si>
  <si>
    <t>101.1</t>
  </si>
  <si>
    <t>MK Štefánikova - bourání a odstraňování</t>
  </si>
  <si>
    <t>{4e3936d6-08e3-4783-87fe-c380027ef994}</t>
  </si>
  <si>
    <t>101.2</t>
  </si>
  <si>
    <t>MK Štefánikova</t>
  </si>
  <si>
    <t>{49b5fc33-ce88-4acd-9b01-c762b53b8423}</t>
  </si>
  <si>
    <t>101.3</t>
  </si>
  <si>
    <t>MK Štefánikova - trvalé dopravní značení</t>
  </si>
  <si>
    <t>{82eb35ec-87e5-4c00-aab0-7088cde7a03e}</t>
  </si>
  <si>
    <t>KRYCÍ LIST SOUPISU PRACÍ</t>
  </si>
  <si>
    <t>Objekt:</t>
  </si>
  <si>
    <t>000 - Ostatní a vedlejší náklady stavby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</si>
  <si>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</si>
  <si>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</si>
  <si>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</si>
  <si>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</si>
  <si>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</si>
  <si>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</si>
  <si>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OST - Ostatní</t>
  </si>
  <si>
    <t>PUB - Publicita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</si>
  <si>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</si>
  <si>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</si>
  <si>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</si>
  <si>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</si>
  <si>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</si>
  <si>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</si>
  <si>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</si>
  <si>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</si>
  <si>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</si>
  <si>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</si>
  <si>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</si>
  <si>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</si>
  <si>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</si>
  <si>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</si>
  <si>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</si>
  <si>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</si>
  <si>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</si>
  <si>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</si>
  <si>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</si>
  <si>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</si>
  <si>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</si>
  <si>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</t>
  </si>
  <si>
    <t>Ostatní</t>
  </si>
  <si>
    <t>4</t>
  </si>
  <si>
    <t>K</t>
  </si>
  <si>
    <t>049103000.0</t>
  </si>
  <si>
    <t>Náklady vzniklé v souvislosti s přípravou stavby</t>
  </si>
  <si>
    <t>KPL</t>
  </si>
  <si>
    <t>13588286</t>
  </si>
  <si>
    <t>PP</t>
  </si>
  <si>
    <t>Inženýrská činnost inženýrská činnost ostatní náklady vzniklé v souvislosti s realizací stavby</t>
  </si>
  <si>
    <t>P</t>
  </si>
  <si>
    <t xml:space="preserve">Poznámka k položce:_x000d_
Zajištění povolení a úhrada poplatků vzniklých na základě HMG zhotovitele v souladu s organizací výstavby (zvláštní užívání silnice, poplatky za užívání veřejného prostranství, škody na plodinách apod.)_x000d_
Vypracovat technologických postupů prací, a tyto potvrzené autorizovanou osobou zhotovitele a odsouhlasené autorským dozorem stavby a objednatelem předložit objednateli.  _x000d_
Vypracovat kontrolního a zkušebního plánu,  a tento potvrzený autorizovanou osobou zhotovitele a odsouhlasený autorským dozorem stavby a objednatelem předložit objednateli.</t>
  </si>
  <si>
    <t>VV</t>
  </si>
  <si>
    <t>049103000.1</t>
  </si>
  <si>
    <t>Náklady vzniklé v souvislosti s realizací stavby - pasport</t>
  </si>
  <si>
    <t>489333799</t>
  </si>
  <si>
    <t xml:space="preserve">Náklady vzniklé v souvislosti s realizací stavby
pasportizaci přilehlých domů v blízkosti stavby, rovněž udělat pasportizaci komunikace, po které bude jezdit staveništní doprava a případné opravy při poškození (monitoring před zahájením prací a po dokončení prací se správcem komunikace),  nezbytné opravy komunikace po dokončení stavby (vysprávky – odstranění škod vzniklých staveništní dopravou)</t>
  </si>
  <si>
    <t>3</t>
  </si>
  <si>
    <t>049103000.2</t>
  </si>
  <si>
    <t>Náklady vzniklé v souvislosti s realizací stavby - fotodokumentace</t>
  </si>
  <si>
    <t>-750303109</t>
  </si>
  <si>
    <t>Náklady vzniklé v souvislosti s realizací stavby
Dodavatel zajistí zpracování fotodokumentace průběhu prací na
stavbě, kterou následně předá investorovi. Fotodokumentace bude
dokladovat postup prací, nasazení stavebních mechanismů i
provádění zkoušek. Snímky budou předány na CD ve složkách
pojmenovaných dle jednotlivých dnů.</t>
  </si>
  <si>
    <t>PUB</t>
  </si>
  <si>
    <t>Publicita</t>
  </si>
  <si>
    <t>993R</t>
  </si>
  <si>
    <t>Informační tabule</t>
  </si>
  <si>
    <t>KUS</t>
  </si>
  <si>
    <t>-778672698</t>
  </si>
  <si>
    <t>Billboard - informace o stavbě rozměr billboard - 1 x 1 m</t>
  </si>
  <si>
    <t>Poznámka k položce:_x000d_
dodávka,montáž,údržba, demontáž vč.dopravy</t>
  </si>
  <si>
    <t>VRN</t>
  </si>
  <si>
    <t>Vedlejší rozpočtové náklady</t>
  </si>
  <si>
    <t>5</t>
  </si>
  <si>
    <t>000000006R</t>
  </si>
  <si>
    <t>Náklady zhotovitele na práce</t>
  </si>
  <si>
    <t>soubor</t>
  </si>
  <si>
    <t>1024</t>
  </si>
  <si>
    <t>-1134601182</t>
  </si>
  <si>
    <t>Poznámka k položce:_x000d_
Náklady zhotovitele na práce zajišťující:_x000d_
- čištění veřejných komunikací znečištěných zhotovitelem stavby při její realizaci;_x000d_
- čištění vozidel při výjezdu ze staveniště;_x000d_
- ochranu chodců u výkopů zábranami a přechodovými lávkami se zábradlím;_x000d_
- vjezd na staveniště pro obslužný provoz, tj. pro vozidla zásobování, vozidla odvozu komunálního odpadu, policejní vozidla, vozidla požární ochrany a záchranné služby;_x000d_
- potřebné skládky a meziskládky stavebních materiálů, vybourané sutě a vybouraných hmot;_x000d_
- zpětné předání staveništních ploch po ukončení stavby jejich majitelům a správcům;</t>
  </si>
  <si>
    <t>VRN1</t>
  </si>
  <si>
    <t>Průzkumné, geodetické a projektové práce</t>
  </si>
  <si>
    <t>6</t>
  </si>
  <si>
    <t>012103000</t>
  </si>
  <si>
    <t>Geodetické práce před výstavbou</t>
  </si>
  <si>
    <t>soubor…</t>
  </si>
  <si>
    <t>1955880692</t>
  </si>
  <si>
    <t>Geodetické práce před výstavbou - vytyčení inženýrských sítí jejich správci, s případným provedením průzkumných sond a určení hloubek,</t>
  </si>
  <si>
    <t>Online PSC</t>
  </si>
  <si>
    <t>https://podminky.urs.cz/item/CS_URS_2023_01/012103000</t>
  </si>
  <si>
    <t>7</t>
  </si>
  <si>
    <t>012203000</t>
  </si>
  <si>
    <t>Geodetické práce při provádění stavby</t>
  </si>
  <si>
    <t>1088706958</t>
  </si>
  <si>
    <t>https://podminky.urs.cz/item/CS_URS_2023_01/012203000</t>
  </si>
  <si>
    <t>8</t>
  </si>
  <si>
    <t>012303000</t>
  </si>
  <si>
    <t>Geodetické práce po výstavbě</t>
  </si>
  <si>
    <t>-713982300</t>
  </si>
  <si>
    <t>Geodetické práce po výstavbě - zaměření skutečného provedení</t>
  </si>
  <si>
    <t>https://podminky.urs.cz/item/CS_URS_2023_01/012303000</t>
  </si>
  <si>
    <t>9</t>
  </si>
  <si>
    <t>012403000</t>
  </si>
  <si>
    <t>Kartografické práce</t>
  </si>
  <si>
    <t>1296571304</t>
  </si>
  <si>
    <t>geometrický plán 3x tisk a 1x elektronicky, včetně zápisu do DTM MSK (digitálně technická mapa Moravskoslezského kraje)</t>
  </si>
  <si>
    <t>https://podminky.urs.cz/item/CS_URS_2023_01/012403000</t>
  </si>
  <si>
    <t>10</t>
  </si>
  <si>
    <t>013254000</t>
  </si>
  <si>
    <t>Dokumentace skutečného provedení stavby</t>
  </si>
  <si>
    <t>1215782036</t>
  </si>
  <si>
    <t>Dokumentace skutečného provedení stavby - tiskem 3x, 1x eletronicky vypracování autorizovanou osobou</t>
  </si>
  <si>
    <t>https://podminky.urs.cz/item/CS_URS_2023_01/013254000</t>
  </si>
  <si>
    <t>VRN3</t>
  </si>
  <si>
    <t>Zařízení staveniště</t>
  </si>
  <si>
    <t>11</t>
  </si>
  <si>
    <t>020001000_R1</t>
  </si>
  <si>
    <t>Vybudování zařízení staveniště</t>
  </si>
  <si>
    <t>1088905286</t>
  </si>
  <si>
    <t>náklady spojené se zřízením přípojek energií k objektům zařízení staveniště, případná příprava území pro objekty, zařízení staveniště a vlastní</t>
  </si>
  <si>
    <t>039002000_R2</t>
  </si>
  <si>
    <t>Zrušení zařízení staveniště</t>
  </si>
  <si>
    <t>-1598360726</t>
  </si>
  <si>
    <t>Zrušení zařízení staveniště, odstranění objektů zařízení staveniště a jejich odvoz, položka zahrnuje i náklady na úpravu povrchů po odstranění zařízení staveniště a úklid ploch s uvedením do původního stavu</t>
  </si>
  <si>
    <t>VRN4</t>
  </si>
  <si>
    <t>Inženýrská činnost</t>
  </si>
  <si>
    <t>13</t>
  </si>
  <si>
    <t>043103000</t>
  </si>
  <si>
    <t>Zkoušky bez rozlišení</t>
  </si>
  <si>
    <t>18089675</t>
  </si>
  <si>
    <t>Zkoušení materiálů zkušebnou zhotovitele - požadované zkoušky kameniva, betonových, živičných směsí, zkoušky zeminy v aktivní zóně, zkoušky únosnosti pláně, parapláně, ochranné a podkladní vozovkové vrstvy kce po celou dobu realizace stavby</t>
  </si>
  <si>
    <t>14</t>
  </si>
  <si>
    <t>049103000_R</t>
  </si>
  <si>
    <t>Projednání dopr. opatření a zajištění vydání stanovení přechodného DZ</t>
  </si>
  <si>
    <t>-303964044</t>
  </si>
  <si>
    <t>návrh, projednání a zajištění vydání stanovení přechodného DZ a vydání rozhodnutí o případné uzavírce, zajištění dopravního opatření, zajištění vyjádření k vydání Stanovení přechodné úpravy provozu.
Projednání předmětného návrhu s Policií ČR, koordinátorem dopravy a zástupcem města
Zajištění příslušných vyjádření k vydání Stanovení přechodné úpravy provozu a Rozhodnutí o uzavírce silnice
Podání žádosti o vydání Stanovení přechodné úpravy provozu a Rozhodnutí o uzavírce silnice</t>
  </si>
  <si>
    <t>VRN7</t>
  </si>
  <si>
    <t>Provozní vlivy</t>
  </si>
  <si>
    <t>15</t>
  </si>
  <si>
    <t>072002000</t>
  </si>
  <si>
    <t>Silniční provoz - dočasné dopravní značení</t>
  </si>
  <si>
    <t>kpl</t>
  </si>
  <si>
    <t>-1211358604</t>
  </si>
  <si>
    <t>Silniční provoz - ododávka, montáž a demontáž dočasných dopravních značek během výstavby</t>
  </si>
  <si>
    <t>https://podminky.urs.cz/item/CS_URS_2023_01/072002000</t>
  </si>
  <si>
    <t>odstr_dlazby</t>
  </si>
  <si>
    <t>294,4</t>
  </si>
  <si>
    <t>odstr_podklkam</t>
  </si>
  <si>
    <t>odstr_obrubchod</t>
  </si>
  <si>
    <t>odstr_obrubsil</t>
  </si>
  <si>
    <t>137,29</t>
  </si>
  <si>
    <t>freza_obrus</t>
  </si>
  <si>
    <t>822,32</t>
  </si>
  <si>
    <t>bourani_beton</t>
  </si>
  <si>
    <t>23,822</t>
  </si>
  <si>
    <t>doprava_sypke</t>
  </si>
  <si>
    <t>608,997</t>
  </si>
  <si>
    <t>101.1 - MK Štefánikova - bourání a odstraňování</t>
  </si>
  <si>
    <t>doprava_kusy</t>
  </si>
  <si>
    <t>184,181</t>
  </si>
  <si>
    <t>vytrhan_dvouradku</t>
  </si>
  <si>
    <t>274,58</t>
  </si>
  <si>
    <t>odstr_kamen_voz</t>
  </si>
  <si>
    <t>671,72</t>
  </si>
  <si>
    <t>freza100</t>
  </si>
  <si>
    <t>411,16</t>
  </si>
  <si>
    <t>freza40</t>
  </si>
  <si>
    <t>1 - Zemní práce</t>
  </si>
  <si>
    <t>9 - Ostatní konstrukce a práce, bourání</t>
  </si>
  <si>
    <t>997 - Přesun sutě</t>
  </si>
  <si>
    <t>Zemní práce</t>
  </si>
  <si>
    <t>113106171</t>
  </si>
  <si>
    <t>Rozebrání dlažeb vozovek ze zámkové dlažby s ložem z kameniva ručně</t>
  </si>
  <si>
    <t>m2</t>
  </si>
  <si>
    <t>-150865949</t>
  </si>
  <si>
    <t>Rozebrání dlažeb vozovek a ploch s přemístěním hmot na skládku na vzdálenost do 3 m nebo s naložením na dopravní prostředek, s jakoukoliv výplní spár ručně ze zámkové dlažby s ložem z kameniva</t>
  </si>
  <si>
    <t>https://podminky.urs.cz/item/CS_URS_2024_01/113106171</t>
  </si>
  <si>
    <t>"odstranění zámkové betonové dlažby tl. 60 mm z chodníků"</t>
  </si>
  <si>
    <t>256,52+37,88</t>
  </si>
  <si>
    <t>Součet</t>
  </si>
  <si>
    <t>113107222</t>
  </si>
  <si>
    <t>Odstranění podkladu z kameniva drceného tl přes 100 do 200 mm strojně pl přes 200 m2</t>
  </si>
  <si>
    <t>-1417232034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</si>
  <si>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</si>
  <si>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https://podminky.urs.cz/item/CS_URS_2025_01/113107222</t>
  </si>
  <si>
    <t>"odstranění podkladu pod dlažbou chodníků, lože 30mm + podklad tl. 150mm"</t>
  </si>
  <si>
    <t>"chodník" 256,52+37,88</t>
  </si>
  <si>
    <t>113107223</t>
  </si>
  <si>
    <t>Odstranění podkladu z kameniva drceného tl přes 200 do 300 mm strojně pl přes 200 m2</t>
  </si>
  <si>
    <t>1400113805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</si>
  <si>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</si>
  <si>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https://podminky.urs.cz/item/CS_URS_2025_01/113107223</t>
  </si>
  <si>
    <t>"odstranění podkladníh vrstev tl. 250mm"</t>
  </si>
  <si>
    <t>"vozovka" 671,72</t>
  </si>
  <si>
    <t>113107241</t>
  </si>
  <si>
    <t>Odstranění podkladu živičného tl 50 mm strojně pl přes 200 m2</t>
  </si>
  <si>
    <t>505946935</t>
  </si>
  <si>
    <t>Odstranění podkladů nebo krytů strojně plochy jednotlivě přes 200 m2 s přemístěním hmot na skládku na vzdálenost do 20 m nebo s naložením na dopravní prostředek živičných, o tl. vrstvy do 50 mm</t>
  </si>
  <si>
    <t>https://podminky.urs.cz/item/CS_URS_2025_01/113107241</t>
  </si>
  <si>
    <t>"odstranění zbylých vrstev tl. 50mm podkladní asf.vrstva, ZAS-T3"</t>
  </si>
  <si>
    <t xml:space="preserve">"odvoz na recyklační skládku vč. poplatku" </t>
  </si>
  <si>
    <t>_odstr_asfalt</t>
  </si>
  <si>
    <t>113154532</t>
  </si>
  <si>
    <t>Frézování živičného krytu tl 40 mm pruh š do 1 m pl přes 500 do 2000 m2</t>
  </si>
  <si>
    <t>249165473</t>
  </si>
  <si>
    <t>Frézování živičného podkladu nebo krytu s naložením hmot na dopravní prostředek plochy přes 500 do 2 000 m2 pruhu šířky do 1 m, tloušťky vrstvy 40 mm</t>
  </si>
  <si>
    <t>https://podminky.urs.cz/item/CS_URS_2025_01/113154532</t>
  </si>
  <si>
    <t>"fréza tl. 40mm obrusná asf.vrstva, ZAS-T1"</t>
  </si>
  <si>
    <t xml:space="preserve">"frézování; nakládání s recyklátem, odkup zajišťuje zhotovitel - 822,32*0,04*2,3=75,65tun" </t>
  </si>
  <si>
    <t>150,60+671,72</t>
  </si>
  <si>
    <t>113154532R</t>
  </si>
  <si>
    <t>1669076145</t>
  </si>
  <si>
    <t>"fréza tl. 40mm ložná, ZAS-T4 dle vrtu č. D před č.p. 1207/13"</t>
  </si>
  <si>
    <t xml:space="preserve">"frézování; nakládání s recyklátem, odvoz na skládku nebezp.odpadu vč. poplatku" </t>
  </si>
  <si>
    <t>(150,60+671,72)/2</t>
  </si>
  <si>
    <t>113154538R</t>
  </si>
  <si>
    <t>Frézování živičného krytu tl 100 mm pruh š do 1 m pl přes 500 do 2000 m2</t>
  </si>
  <si>
    <t>1810010869</t>
  </si>
  <si>
    <t>Frézování živičného podkladu nebo krytu s naložením hmot na dopravní prostředek plochy přes 500 do 2 000 m2 pruhu šířky do 1 m, tloušťky vrstvy 100 mm</t>
  </si>
  <si>
    <t>"fréza tl. 100mm ložná a podkladní asf.vrstva, ZAS-T4 dle vrtu č. C před č.p. 134/8"</t>
  </si>
  <si>
    <t>113201111</t>
  </si>
  <si>
    <t>Vytrhání obrub chodníkových ležatých</t>
  </si>
  <si>
    <t>m</t>
  </si>
  <si>
    <t>1329334710</t>
  </si>
  <si>
    <t>Vytrhání obrub s vybouráním lože, s přemístěním hmot na skládku na vzdálenost do 3 m nebo s naložením na dopravní prostředek chodníkových ležatých</t>
  </si>
  <si>
    <t>https://podminky.urs.cz/item/CS_URS_2024_02/113201111</t>
  </si>
  <si>
    <t>"odstranění chodníkových obrub, odvoz na skládku"</t>
  </si>
  <si>
    <t>3,0</t>
  </si>
  <si>
    <t>113202111</t>
  </si>
  <si>
    <t>Vytrhání obrub krajníků obrubníků stojatých</t>
  </si>
  <si>
    <t>176832763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</si>
  <si>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</si>
  <si>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</si>
  <si>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"odstranění silničních obrub, odvoz na skládku"</t>
  </si>
  <si>
    <t>70,04+19,07+48,18</t>
  </si>
  <si>
    <t>113203111</t>
  </si>
  <si>
    <t>Vytrhání obrub z dlažebních kostek</t>
  </si>
  <si>
    <t>-677923213</t>
  </si>
  <si>
    <t>Vytrhání obrub s vybouráním lože, s přemístěním hmot na skládku na vzdálenost do 3 m nebo s naložením na dopravní prostředek z dlažebních kostek</t>
  </si>
  <si>
    <t>https://podminky.urs.cz/item/CS_URS_2024_02/113203111</t>
  </si>
  <si>
    <t>"odstranění dvouřádku ze žulových kostek, očištění a zpětné použití"</t>
  </si>
  <si>
    <t>(70,04+19,07+48,18)*2</t>
  </si>
  <si>
    <t>Ostatní konstrukce a práce, bourání</t>
  </si>
  <si>
    <t>919735111</t>
  </si>
  <si>
    <t>Řezání stávajícího živičného krytu hl do 50 mm</t>
  </si>
  <si>
    <t>-528828177</t>
  </si>
  <si>
    <t>Řezání stávajícího živičného krytu nebo podkladu hloubky do 50 mm</t>
  </si>
  <si>
    <t>https://podminky.urs.cz/item/CS_URS_2024_01/919735111</t>
  </si>
  <si>
    <t>25</t>
  </si>
  <si>
    <t>961044111</t>
  </si>
  <si>
    <t>Bourání základů z betonu prostého</t>
  </si>
  <si>
    <t>m3</t>
  </si>
  <si>
    <t>-1504856878</t>
  </si>
  <si>
    <t xml:space="preserve">Bourání základů z betonu  prostého</t>
  </si>
  <si>
    <t>"vybourání celé UV"7</t>
  </si>
  <si>
    <t>"odstranění patek DZ" 5*0,5*0,5*0,7</t>
  </si>
  <si>
    <t>"vybourání bet.lože sil.obrubníků" odstr_obrubsil*0,5*0,15</t>
  </si>
  <si>
    <t>"vybourání bet.lože chod.obrub" odstr_obrubchod*0,35*0,15</t>
  </si>
  <si>
    <t>"vybourání bet.lože dvouřádků" vytrhan_dvouradku*0,2*0,10</t>
  </si>
  <si>
    <t>966006132</t>
  </si>
  <si>
    <t>Odstranění značek dopravních nebo orientačních se sloupky s betonovými patkami</t>
  </si>
  <si>
    <t>kus</t>
  </si>
  <si>
    <t>-1767653411</t>
  </si>
  <si>
    <t>Odstranění dopravních nebo orientačních značek se sloupkem s uložením hmot na vzdálenost do 20 m nebo s naložením na dopravní prostředek, se zásypem jam a jeho zhutněním s betonovou patkou</t>
  </si>
  <si>
    <t>https://podminky.urs.cz/item/CS_URS_2025_01/966006132</t>
  </si>
  <si>
    <t>"ODSTRANĚNÍ ZNAČEK DOPRAVNÍCH NEBO ORIENTAČNÍCH SE SLOUPKY S BETONOVÝMI PATKAMI, 5ks značek"5</t>
  </si>
  <si>
    <t>966006221</t>
  </si>
  <si>
    <t>Odstranění trubkového nástavce ze sloupku včetně demontáže dopravní značky</t>
  </si>
  <si>
    <t>-2040965493</t>
  </si>
  <si>
    <t>Odstranění trubkového nástavce ze sloupku s odklizením materiálu na vzdálenost do 20 m nebo s naložením na dopravní prostředek včetně demontáže dopravní značky</t>
  </si>
  <si>
    <t>https://podminky.urs.cz/item/CS_URS_2024_01/966006221</t>
  </si>
  <si>
    <t>979071122</t>
  </si>
  <si>
    <t>Očištění dlažebních kostek drobných s původním spárováním živičnou směsí nebo MC</t>
  </si>
  <si>
    <t>1092338818</t>
  </si>
  <si>
    <t>Očištění vybouraných dlažebních kostek od spojovacího materiálu, s uložením očištěných kostek na skládku, s odklizením odpadových hmot na hromady a s odklizením vybouraných kostek na vzdálenost do 3 m drobných, s původním vyplněním spár živicí nebo cementovou maltou</t>
  </si>
  <si>
    <t>https://podminky.urs.cz/item/CS_URS_2025_01/979071122</t>
  </si>
  <si>
    <t>"očištění žulových kostek na stavbě pro zpětné použití"</t>
  </si>
  <si>
    <t>vytrhan_dvouradku*0,10</t>
  </si>
  <si>
    <t>997</t>
  </si>
  <si>
    <t>Přesun sutě</t>
  </si>
  <si>
    <t>16</t>
  </si>
  <si>
    <t>997013847</t>
  </si>
  <si>
    <t>Poplatek za uložení na skládce (skládkovné) odpadu asfaltového s dehtem kód odpadu 17 03 01</t>
  </si>
  <si>
    <t>t</t>
  </si>
  <si>
    <t>-958676239</t>
  </si>
  <si>
    <t>Poplatek za uložení stavebního odpadu na skládce (skládkovné) asfaltového s obsahem dehtu zatříděného do Katalogu odpadů pod kódem 17 03 01</t>
  </si>
  <si>
    <t>https://podminky.urs.cz/item/CS_URS_2025_01/997013847</t>
  </si>
  <si>
    <t>"poplatek za odpad s dehtem ZAS-T4"</t>
  </si>
  <si>
    <t>freza100*0,10*2,3</t>
  </si>
  <si>
    <t>freza40*0,04*2,3</t>
  </si>
  <si>
    <t>17</t>
  </si>
  <si>
    <t>997013861</t>
  </si>
  <si>
    <t>Poplatek za uložení stavebního odpadu na recyklační skládce (skládkovné) z prostého betonu kód odpadu 17 01 01</t>
  </si>
  <si>
    <t>-2086164356</t>
  </si>
  <si>
    <t>Poplatek za uložení stavebního odpadu na recyklační skládce (skládkovné) z prostého betonu zatříděného do Katalogu odpadů pod kódem 17 01 01</t>
  </si>
  <si>
    <t>https://podminky.urs.cz/item/CS_URS_2024_02/997013861</t>
  </si>
  <si>
    <t>odstr_dlazby*0,06*2,4</t>
  </si>
  <si>
    <t>bourani_beton*2,4</t>
  </si>
  <si>
    <t>odstr_obrubsil*0,25*2,4</t>
  </si>
  <si>
    <t>odstr_obrubchod*0,2*2,4</t>
  </si>
  <si>
    <t>18</t>
  </si>
  <si>
    <t>997013873</t>
  </si>
  <si>
    <t>Poplatek za uložení stavebního odpadu na recyklační skládce (skládkovné) zeminy a kamení zatříděného do Katalogu odpadů pod kódem 17 05 04</t>
  </si>
  <si>
    <t>2094562799</t>
  </si>
  <si>
    <t>https://podminky.urs.cz/item/CS_URS_2024_02/997013873</t>
  </si>
  <si>
    <t>odstr_kamen_voz*0,25*1,8</t>
  </si>
  <si>
    <t>odstr_podklkam*0,18*1,8</t>
  </si>
  <si>
    <t>19</t>
  </si>
  <si>
    <t>997211611</t>
  </si>
  <si>
    <t>Nakládání suti na dopravní prostředky pro vodorovnou dopravu</t>
  </si>
  <si>
    <t>-277409790</t>
  </si>
  <si>
    <t>Nakládání suti nebo vybouraných hmot na dopravní prostředky pro vodorovnou dopravu suti</t>
  </si>
  <si>
    <t>https://podminky.urs.cz/item/CS_URS_2024_02/997211611</t>
  </si>
  <si>
    <t>20</t>
  </si>
  <si>
    <t>997221551</t>
  </si>
  <si>
    <t>Vodorovná doprava suti ze sypkých materiálů do 1 km</t>
  </si>
  <si>
    <t>1570004260</t>
  </si>
  <si>
    <t>Vodorovná doprava suti bez naložení, ale se složením a s hrubým urovnáním ze sypkých materiálů, na vzdálenost do 1 km</t>
  </si>
  <si>
    <t>https://podminky.urs.cz/item/CS_URS_2025_01/997221551</t>
  </si>
  <si>
    <t>freza_obrus*0,04*2,4</t>
  </si>
  <si>
    <t>997221559</t>
  </si>
  <si>
    <t>Příplatek ZKD 1 km u vodorovné dopravy suti ze sypkých materiálů</t>
  </si>
  <si>
    <t>-2138342733</t>
  </si>
  <si>
    <t>Vodorovná doprava suti bez naložení, ale se složením a s hrubým urovnáním Příplatek k ceně za každý další započatý 1 km přes 1 km</t>
  </si>
  <si>
    <t>https://podminky.urs.cz/item/CS_URS_2025_01/997221559</t>
  </si>
  <si>
    <t>"odvoz do 20 km"</t>
  </si>
  <si>
    <t>doprava_sypke*19</t>
  </si>
  <si>
    <t>22</t>
  </si>
  <si>
    <t>997221561</t>
  </si>
  <si>
    <t>Vodorovná doprava suti z kusových materiálů do 1 km</t>
  </si>
  <si>
    <t>362976767</t>
  </si>
  <si>
    <t xml:space="preserve">Vodorovná doprava suti  bez naložení, ale se složením a s hrubým urovnáním z kusových materiálů, na vzdálenost do 1 km</t>
  </si>
  <si>
    <t>https://podminky.urs.cz/item/CS_URS_2023_01/997221561</t>
  </si>
  <si>
    <t>"odvoz staré DZ vč.beton.patky DZ" 0,8</t>
  </si>
  <si>
    <t>odstr_obrubchod*0,20*2,4</t>
  </si>
  <si>
    <t>23</t>
  </si>
  <si>
    <t>997221569</t>
  </si>
  <si>
    <t>Příplatek ZKD 1 km u vodorovné dopravy suti z kusových materiálů</t>
  </si>
  <si>
    <t>-894204635</t>
  </si>
  <si>
    <t xml:space="preserve">Vodorovná doprava suti  bez naložení, ale se složením a s hrubým urovnáním Příplatek k ceně za každý další i započatý 1 km přes 1 km</t>
  </si>
  <si>
    <t>https://podminky.urs.cz/item/CS_URS_2023_01/997221569</t>
  </si>
  <si>
    <t>"odvoz staré DZ vč.beton.patky DZ, do 10 km"</t>
  </si>
  <si>
    <t>0,5*9</t>
  </si>
  <si>
    <t>doprava_kusy*19</t>
  </si>
  <si>
    <t>odkop</t>
  </si>
  <si>
    <t>21,567</t>
  </si>
  <si>
    <t>ryha_do800</t>
  </si>
  <si>
    <t>45,76</t>
  </si>
  <si>
    <t>odvoz_odkop</t>
  </si>
  <si>
    <t>605,787</t>
  </si>
  <si>
    <t>ryha_drenaz</t>
  </si>
  <si>
    <t>53,9</t>
  </si>
  <si>
    <t>odkop_AZ</t>
  </si>
  <si>
    <t>484,56</t>
  </si>
  <si>
    <t>101.2 - MK Štefánikova</t>
  </si>
  <si>
    <t xml:space="preserve">    1 - Zemní práce</t>
  </si>
  <si>
    <t xml:space="preserve">    2 - Zakládání</t>
  </si>
  <si>
    <t xml:space="preserve">    5 - Komunikace</t>
  </si>
  <si>
    <t xml:space="preserve">    8 - Trubní vedení</t>
  </si>
  <si>
    <t xml:space="preserve">    9 - Ostatní konstrukce a práce, bourání</t>
  </si>
  <si>
    <t>PSV - Práce a dodávky PSV</t>
  </si>
  <si>
    <t xml:space="preserve">    711 - Izolace proti vodě, vlhkosti a plynům</t>
  </si>
  <si>
    <t>998 - Přesun hmot</t>
  </si>
  <si>
    <t>122211101</t>
  </si>
  <si>
    <t>Odkopávky a prokopávky v hornině třídy těžitelnosti I, skupiny 3 ručně</t>
  </si>
  <si>
    <t>1154659616</t>
  </si>
  <si>
    <t>Odkopávky a prokopávky ručně zapažené i nezapažené v hornině třídy těžitelnosti I skupiny 3</t>
  </si>
  <si>
    <t>https://podminky.urs.cz/item/CS_URS_2025_01/122211101</t>
  </si>
  <si>
    <t>"odkop kolem budov podél chodníku pro pokládku nopové fólie"</t>
  </si>
  <si>
    <t>( 15,04+46,2+62)*0,50*0,35</t>
  </si>
  <si>
    <t>122251105</t>
  </si>
  <si>
    <t>Odkopávky a prokopávky nezapažené v hornině třídy těžitelnosti I skupiny 3 objem do 1000 m3 strojně</t>
  </si>
  <si>
    <t>-905918174</t>
  </si>
  <si>
    <t>Odkopávky a prokopávky nezapažené strojně v hornině třídy těžitelnosti I skupiny 3 přes 500 do 1 000 m3</t>
  </si>
  <si>
    <t>https://podminky.urs.cz/item/CS_URS_2025_01/122251105</t>
  </si>
  <si>
    <t>"provedení aktivní zóny bude čerpáno po odsouhlaseni TDI a po provední měření únosnosti na pláni"</t>
  </si>
  <si>
    <t>"AZ v místech kce pojížděné vozovky v tl. 0,50m pro aktivní zónu" 673*1,2*0,50</t>
  </si>
  <si>
    <t>"odkop a dočištění pod vozovkou po úroveň pláně po odstranění stáv. podkladních vrstev" 673*1,2*0,10</t>
  </si>
  <si>
    <t>132212131</t>
  </si>
  <si>
    <t>Hloubení nezapažených rýh šířky do 800 mm v soudržných horninách třídy těžitelnosti I skupiny 3 ručně</t>
  </si>
  <si>
    <t>567298035</t>
  </si>
  <si>
    <t>Hloubení nezapažených rýh šířky do 800 mm ručně s urovnáním dna do předepsaného profilu a spádu v hornině třídy těžitelnosti I skupiny 3 soudržných</t>
  </si>
  <si>
    <t>https://podminky.urs.cz/item/CS_URS_2024_01/132212131</t>
  </si>
  <si>
    <t>"UV" 6*(0,8*0,8*1,5)</t>
  </si>
  <si>
    <t>"přípojky" 62,5* 0,80*0,80</t>
  </si>
  <si>
    <t>132251103</t>
  </si>
  <si>
    <t>Hloubení rýh nezapažených š do 800 mm v hornině třídy těžitelnosti I skupiny 3 objem do 100 m3 strojně</t>
  </si>
  <si>
    <t>1308058323</t>
  </si>
  <si>
    <t>Hloubení nezapažených rýh šířky do 800 mm strojně s urovnáním dna do předepsaného profilu a spádu v hornině třídy těžitelnosti I skupiny 3 přes 50 do 100 m3</t>
  </si>
  <si>
    <t>https://podminky.urs.cz/item/CS_URS_2025_01/132251103</t>
  </si>
  <si>
    <t>"rýha pro drenáže"</t>
  </si>
  <si>
    <t>154*0,7*0,5</t>
  </si>
  <si>
    <t>162751117</t>
  </si>
  <si>
    <t>Vodorovné přemístění přes 9 000 do 10000 m výkopku/sypaniny z horniny třídy těžitelnosti I skupiny 1 až 3</t>
  </si>
  <si>
    <t>-873454601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</si>
  <si>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</si>
  <si>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https://podminky.urs.cz/item/CS_URS_2022_01/162751117</t>
  </si>
  <si>
    <t>162751119</t>
  </si>
  <si>
    <t>Příplatek k vodorovnému přemístění výkopku/sypaniny z horniny třídy těžitelnosti I skupiny 1 až 3 ZKD 1000 m přes 10000 m</t>
  </si>
  <si>
    <t>557581686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</si>
  <si>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</si>
  <si>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https://podminky.urs.cz/item/CS_URS_2024_02/162751119</t>
  </si>
  <si>
    <t>10*odvoz_odkop</t>
  </si>
  <si>
    <t>167111101</t>
  </si>
  <si>
    <t>Nakládání výkopku z hornin třídy těžitelnosti I skupiny 1 až 3 ručně</t>
  </si>
  <si>
    <t>1477055512</t>
  </si>
  <si>
    <t>Nakládání, skládání a překládání neulehlého výkopku nebo sypaniny ručně nakládání, z hornin třídy těžitelnosti I, skupiny 1 až 3</t>
  </si>
  <si>
    <t>https://podminky.urs.cz/item/CS_URS_2025_01/167111101</t>
  </si>
  <si>
    <t>171152111</t>
  </si>
  <si>
    <t>Uložení sypaniny z hornin nesoudržných a sypkých do násypů zhutněných v aktivní zóně silnic a dálnic</t>
  </si>
  <si>
    <t>-2113404677</t>
  </si>
  <si>
    <t>Uložení sypaniny do zhutněných násypů pro silnice, dálnice a letiště s rozprostřením sypaniny ve vrstvách, s hrubým urovnáním a uzavřením povrchu násypu z hornin nesoudržných sypkých v aktivní zóně</t>
  </si>
  <si>
    <t>https://podminky.urs.cz/item/CS_URS_2024_01/171152111</t>
  </si>
  <si>
    <t>"AZ v místech kce pojížděné vozovky v tl. 0,50m pro aktivní zónu" (673*1,2)*1,03*0,50</t>
  </si>
  <si>
    <t>M</t>
  </si>
  <si>
    <t>58344197</t>
  </si>
  <si>
    <t>štěrkodrť frakce 0/63</t>
  </si>
  <si>
    <t>-1986851717</t>
  </si>
  <si>
    <t>315,004562818336*1,8 'Přepočtené koeficientem množství</t>
  </si>
  <si>
    <t>171201231</t>
  </si>
  <si>
    <t>Poplatek za uložení zeminy a kamení na recyklační skládce (skládkovné) kód odpadu 17 05 04</t>
  </si>
  <si>
    <t>1706487684</t>
  </si>
  <si>
    <t>https://podminky.urs.cz/item/CS_URS_2024_02/171201231</t>
  </si>
  <si>
    <t>odvoz_odkop*1,8</t>
  </si>
  <si>
    <t>171251201</t>
  </si>
  <si>
    <t>Uložení sypaniny na skládky nebo meziskládky</t>
  </si>
  <si>
    <t>-1575970024</t>
  </si>
  <si>
    <t>Uložení sypaniny na skládky nebo meziskládky bez hutnění s upravením uložené sypaniny do předepsaného tvaru</t>
  </si>
  <si>
    <t>https://podminky.urs.cz/item/CS_URS_2024_02/171251201</t>
  </si>
  <si>
    <t>175111101</t>
  </si>
  <si>
    <t>Obsypání potrubí ručně sypaninou bez prohození, uloženou do 3 m</t>
  </si>
  <si>
    <t>214717391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</si>
  <si>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</si>
  <si>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https://podminky.urs.cz/item/CS_URS_2024_01/175111101</t>
  </si>
  <si>
    <t>"pro ul.vpustě" 6*(1,5*1,0*0,25*4)</t>
  </si>
  <si>
    <t>"v místech přípojek z UV" 62,5*0,8*0,30</t>
  </si>
  <si>
    <t>58337308</t>
  </si>
  <si>
    <t>štěrkopísek frakce 0/2</t>
  </si>
  <si>
    <t>-1385614492</t>
  </si>
  <si>
    <t>24*2 'Přepočtené koeficientem množství</t>
  </si>
  <si>
    <t>175111201</t>
  </si>
  <si>
    <t>Obsypání objektu nad přilehlým původním terénem sypaninou bez prohození, uloženou do 3 m ručně</t>
  </si>
  <si>
    <t>-81746100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</si>
  <si>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</si>
  <si>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https://podminky.urs.cz/item/CS_URS_2024_01/175111201</t>
  </si>
  <si>
    <t>"kolem nopové fólie" 123,24*0,50*0,35</t>
  </si>
  <si>
    <t>"v místech přípojek z UV" 62,5*0,80*0,40</t>
  </si>
  <si>
    <t>58331200</t>
  </si>
  <si>
    <t>štěrkopísek netříděný</t>
  </si>
  <si>
    <t>-1279424412</t>
  </si>
  <si>
    <t>41,567*2 'Přepočtené koeficientem množství</t>
  </si>
  <si>
    <t>181912112</t>
  </si>
  <si>
    <t>Úprava pláně v hornině třídy těžitelnosti I skupiny 3 se zhutněním ručně</t>
  </si>
  <si>
    <t>95749791</t>
  </si>
  <si>
    <t>Úprava pláně vyrovnáním výškových rozdílů ručně v hornině třídy těžitelnosti I skupiny 3 se zhutněním</t>
  </si>
  <si>
    <t>https://podminky.urs.cz/item/CS_URS_2024_01/181912112</t>
  </si>
  <si>
    <t>"chodníky" 291,0</t>
  </si>
  <si>
    <t>181951112</t>
  </si>
  <si>
    <t>Úprava pláně v hornině třídy těžitelnosti I skupiny 1 až 3 se zhutněním strojně</t>
  </si>
  <si>
    <t>-110470704</t>
  </si>
  <si>
    <t>Úprava pláně vyrovnáním výškových rozdílů strojně v hornině třídy těžitelnosti I, skupiny 1 až 3 se zhutněním</t>
  </si>
  <si>
    <t>https://podminky.urs.cz/item/CS_URS_2025_01/181951112</t>
  </si>
  <si>
    <t>"vozovka" 673*1,2</t>
  </si>
  <si>
    <t>Zakládání</t>
  </si>
  <si>
    <t>211531111</t>
  </si>
  <si>
    <t>Výplň odvodňovacích žeber nebo trativodů kamenivem hrubým drceným frakce 16 až 63 mm</t>
  </si>
  <si>
    <t>1813897172</t>
  </si>
  <si>
    <t>Výplň kamenivem do rýh odvodňovacích žeber nebo trativodů bez zhutnění, s úpravou povrchu výplně kamenivem hrubým drceným frakce 16 až 63 mm</t>
  </si>
  <si>
    <t>https://podminky.urs.cz/item/CS_URS_2024_02/211531111</t>
  </si>
  <si>
    <t>"drenážní žebro, výplň kamenivem fr. 16/32" 0,70*0,5*(84+70)</t>
  </si>
  <si>
    <t>211971121</t>
  </si>
  <si>
    <t>Zřízení opláštění žeber nebo trativodů geotextilií v rýze nebo zářezu sklonu přes 1:2 š do 2,5 m</t>
  </si>
  <si>
    <t>-1597558994</t>
  </si>
  <si>
    <t>Zřízení opláštění výplně z geotextilie odvodňovacích žeber nebo trativodů v rýze nebo zářezu se stěnami svislými nebo šikmými o sklonu přes 1:2 při rozvinuté šířce opláštění do 2,5 m</t>
  </si>
  <si>
    <t>https://podminky.urs.cz/item/CS_URS_2024_02/211971121</t>
  </si>
  <si>
    <t>"drenážní žebro - opláštění" (0,8+0,8+0,5)*154</t>
  </si>
  <si>
    <t>69311080</t>
  </si>
  <si>
    <t>geotextilie netkaná separační, ochranná, filtrační, drenážní PES 200g/m2</t>
  </si>
  <si>
    <t>441137592</t>
  </si>
  <si>
    <t>geotextilie netkaná separační, ochranná, filtrační, drenážní PES 200g/m2
netkaná separační geotextilie s filtrační funkcí dle TP 97 (typ S1)</t>
  </si>
  <si>
    <t>323,4*1,02</t>
  </si>
  <si>
    <t>212572121</t>
  </si>
  <si>
    <t>Lože pro trativody z kameniva drobného těženého</t>
  </si>
  <si>
    <t>1096105812</t>
  </si>
  <si>
    <t>https://podminky.urs.cz/item/CS_URS_2024_01/212572121</t>
  </si>
  <si>
    <t>"lože z kameniva fr.0/8 tl. 100 mm"</t>
  </si>
  <si>
    <t xml:space="preserve">"pro drenáž" </t>
  </si>
  <si>
    <t>0,10*0,5*(84+70)</t>
  </si>
  <si>
    <t>212752413</t>
  </si>
  <si>
    <t>Trativod z drenážních trubek korugovaných PE-HD SN 8 perforace 220° včetně lože otevřený výkop DN 200 pro liniové stavby</t>
  </si>
  <si>
    <t>-1375622769</t>
  </si>
  <si>
    <t>Trativody z drenážních trubek pro liniové stavby a komunikace se zřízením štěrkového lože pod trubky a s jejich obsypem v otevřeném výkopu trubka korugovaná sendvičová PE-HD SN 8 perforace 220° DN 200</t>
  </si>
  <si>
    <t>https://podminky.urs.cz/item/CS_URS_2024_02/212752413</t>
  </si>
  <si>
    <t>(84+70)*1,02</t>
  </si>
  <si>
    <t>213141112</t>
  </si>
  <si>
    <t>Zřízení vrstvy z geotextilie v rovině nebo ve sklonu do 1:5 š přes 3 do 6 m</t>
  </si>
  <si>
    <t>-1080049514</t>
  </si>
  <si>
    <t>Zřízení vrstvy z geotextilie filtrační, separační, odvodňovací, ochranné, výztužné nebo protierozní v rovině nebo ve sklonu do 1:5, šířky přes 3 do 6 m</t>
  </si>
  <si>
    <t>https://podminky.urs.cz/item/CS_URS_2024_02/213141112</t>
  </si>
  <si>
    <t>"separační geotextilie pod aktivní zónu, o instalaci geotextilie pod aktivní zónu bude rozhodnuto geotechnikem stavby in situ"</t>
  </si>
  <si>
    <t>24</t>
  </si>
  <si>
    <t>69311081</t>
  </si>
  <si>
    <t>geotextilie netkaná separační, ochranná, filtrační, drenážní PES 300g/m2</t>
  </si>
  <si>
    <t>-1296346808</t>
  </si>
  <si>
    <t>"2% na překrytí"</t>
  </si>
  <si>
    <t>807,6*1,02</t>
  </si>
  <si>
    <t>Komunikace</t>
  </si>
  <si>
    <t>564851111</t>
  </si>
  <si>
    <t>Podklad ze štěrkodrtě ŠD plochy přes 100 m2 tl 150 mm</t>
  </si>
  <si>
    <t>1815430250</t>
  </si>
  <si>
    <t>Podklad ze štěrkodrti ŠD s rozprostřením a zhutněním plochy přes 100 m2, po zhutnění tl. 150 mm</t>
  </si>
  <si>
    <t>https://podminky.urs.cz/item/CS_URS_2025_01/564851111</t>
  </si>
  <si>
    <t>"štěrkodrť ŠDA fr. 0/32 v tl. 150 mm"</t>
  </si>
  <si>
    <t>"chodník" 257+34</t>
  </si>
  <si>
    <t>26</t>
  </si>
  <si>
    <t>564851111.1</t>
  </si>
  <si>
    <t>-1984698332</t>
  </si>
  <si>
    <t>"štěrkodrť ŠDA fr. 0/63 GE v tl. 150 mm"</t>
  </si>
  <si>
    <t>"vozovka" 673,0*1,2</t>
  </si>
  <si>
    <t>27</t>
  </si>
  <si>
    <t>564861111</t>
  </si>
  <si>
    <t>Podklad ze štěrkodrtě ŠD plochy přes 100 m2 tl 200 mm</t>
  </si>
  <si>
    <t>-432298365</t>
  </si>
  <si>
    <t>Podklad ze štěrkodrti ŠD s rozprostřením a zhutněním plochy přes 100 m2, po zhutnění tl. 200 mm</t>
  </si>
  <si>
    <t>https://podminky.urs.cz/item/CS_URS_2025_01/564861111</t>
  </si>
  <si>
    <t>"štěrkodrť ŠDA fr. 0/32 GE v tl. 200 mm"</t>
  </si>
  <si>
    <t>"vozovka" 673,0</t>
  </si>
  <si>
    <t>28</t>
  </si>
  <si>
    <t>565166112</t>
  </si>
  <si>
    <t>Asfaltový beton vrstva podkladní ACP 22 (obalované kamenivo OKH) tl 90 mm š do 3 m</t>
  </si>
  <si>
    <t>397688811</t>
  </si>
  <si>
    <t>Asfaltový beton vrstva podkladní ACP 22 (obalované kamenivo hrubozrnné - OKH) s rozprostřením a zhutněním v pruhu šířky přes 1,5 do 3 m, po zhutnění tl. 90 mm</t>
  </si>
  <si>
    <t>https://podminky.urs.cz/item/CS_URS_2025_01/565166112</t>
  </si>
  <si>
    <t>"ACP 22+ v tl.90 mm"</t>
  </si>
  <si>
    <t>"planimetrováno v autocadu"</t>
  </si>
  <si>
    <t>152+673</t>
  </si>
  <si>
    <t>29</t>
  </si>
  <si>
    <t>573211107</t>
  </si>
  <si>
    <t>Postřik živičný spojovací z asfaltu v množství 0,30 kg/m2</t>
  </si>
  <si>
    <t>444358394</t>
  </si>
  <si>
    <t>Postřik spojovací PS bez posypu kamenivem z asfaltu silničního, v množství 0,30 kg/m2</t>
  </si>
  <si>
    <t>https://podminky.urs.cz/item/CS_URS_2025_01/573211107</t>
  </si>
  <si>
    <t>30</t>
  </si>
  <si>
    <t>573211108</t>
  </si>
  <si>
    <t>Postřik živičný spojovací z asfaltu v množství 0,40 kg/m2</t>
  </si>
  <si>
    <t>325941552</t>
  </si>
  <si>
    <t>Postřik spojovací PS bez posypu kamenivem z asfaltu silničního, v množství 0,40 kg/m2</t>
  </si>
  <si>
    <t>https://podminky.urs.cz/item/CS_URS_2025_01/573211108</t>
  </si>
  <si>
    <t>31</t>
  </si>
  <si>
    <t>577134111</t>
  </si>
  <si>
    <t>Asfaltový beton vrstva obrusná ACO 11+ (ABS) tř. I tl 40 mm š do 3 m z nemodifikovaného asfaltu</t>
  </si>
  <si>
    <t>-729583695</t>
  </si>
  <si>
    <t>Asfaltový beton vrstva obrusná ACO 11 (ABS) s rozprostřením a se zhutněním z nemodifikovaného asfaltu v pruhu šířky do 3 m tř. I (ACO 11+), po zhutnění tl. 40 mm</t>
  </si>
  <si>
    <t>https://podminky.urs.cz/item/CS_URS_2025_01/577134111</t>
  </si>
  <si>
    <t>"ACO 11+ v tl.40 mm"</t>
  </si>
  <si>
    <t>32</t>
  </si>
  <si>
    <t>596211113</t>
  </si>
  <si>
    <t>Kladení zámkové dlažby komunikací pro pěší ručně tl 60 mm skupiny A pl přes 300 m2</t>
  </si>
  <si>
    <t>107152182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</si>
  <si>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</si>
  <si>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https://podminky.urs.cz/item/CS_URS_2025_01/596211113</t>
  </si>
  <si>
    <t xml:space="preserve">"šedá zámková dlažba tl. 60 mm - různé tvary 200/100, 200/300, 100/100 včetně lože"  247,0</t>
  </si>
  <si>
    <t>"reliéfní dlažba černá tl. 60 mm" 34,0</t>
  </si>
  <si>
    <t xml:space="preserve">"Olemování - betonová šedá zámková dlažba 200x200mm bez fazety tl. 60 mm včetně lože" </t>
  </si>
  <si>
    <t>25,0*0,40</t>
  </si>
  <si>
    <t>33</t>
  </si>
  <si>
    <t>59245006.1</t>
  </si>
  <si>
    <t>dlažba skladebná betonová pro nevidomé 200x100x60mm barevná</t>
  </si>
  <si>
    <t>1221724720</t>
  </si>
  <si>
    <t>dlažba skladebná betonová pro nevidomé 200x100x60mm barevná reliéfní</t>
  </si>
  <si>
    <t xml:space="preserve">"dlažba 200/100 tl.60mm reliéfní černá" </t>
  </si>
  <si>
    <t xml:space="preserve">"chodník  - reliéfní dlažba černá"34,0</t>
  </si>
  <si>
    <t>34*1,03 'Přepočtené koeficientem množství</t>
  </si>
  <si>
    <t>34</t>
  </si>
  <si>
    <t>59245021.1</t>
  </si>
  <si>
    <t>dlažba skladebná betonová tl 60mm přírodní</t>
  </si>
  <si>
    <t>-1528077833</t>
  </si>
  <si>
    <t>dlažba skladebná betonová 200x200, 100/100, 200/300 tl 60mm přírodní</t>
  </si>
  <si>
    <t>247*1,03 'Přepočtené koeficientem množství</t>
  </si>
  <si>
    <t>35</t>
  </si>
  <si>
    <t>59246055.1</t>
  </si>
  <si>
    <t>dlažba skladebná betonová 200x200mm tl 60mm povrch přírodní, bezfazetová</t>
  </si>
  <si>
    <t>958303451</t>
  </si>
  <si>
    <t>25*0,40</t>
  </si>
  <si>
    <t>10*1,03 'Přepočtené koeficientem množství</t>
  </si>
  <si>
    <t>36</t>
  </si>
  <si>
    <t>599141111</t>
  </si>
  <si>
    <t>Vyplnění spár mezi silničními dílci živičnou zálivkou</t>
  </si>
  <si>
    <t>-5433047</t>
  </si>
  <si>
    <t>Vyplnění spár mezi silničními dílci jakékoliv tloušťky živičnou zálivkou</t>
  </si>
  <si>
    <t>"proříznutí spáry na začátku a konci stavby etapy (25x12), bude fakturováno dle technologie zhotovitele" 8+8+8+8</t>
  </si>
  <si>
    <t>"proříznutí kolem UV" 6*(4*0,5)</t>
  </si>
  <si>
    <t>Trubní vedení</t>
  </si>
  <si>
    <t>37</t>
  </si>
  <si>
    <t>359901111R</t>
  </si>
  <si>
    <t xml:space="preserve">Napojení na  potrubí</t>
  </si>
  <si>
    <t>-1866741278</t>
  </si>
  <si>
    <t>Napojení na stávající potrubí</t>
  </si>
  <si>
    <t>Poznámka k položce:_x000d_
hodnota odměřena programem Autocad z výkresu situace stavby</t>
  </si>
  <si>
    <t>"UV" 6</t>
  </si>
  <si>
    <t>38</t>
  </si>
  <si>
    <t>871310320</t>
  </si>
  <si>
    <t>Montáž kanalizačního potrubí hladkého plnostěnného SN 12 z polypropylenu DN 150</t>
  </si>
  <si>
    <t>-62009999</t>
  </si>
  <si>
    <t>Montáž kanalizačního potrubí z polypropylenu PP hladkého plnostěnného SN 12 DN 150</t>
  </si>
  <si>
    <t>https://podminky.urs.cz/item/CS_URS_2024_01/871310320</t>
  </si>
  <si>
    <t>"přípojky, potrubí PP DN 150 SN12"</t>
  </si>
  <si>
    <t>62,5</t>
  </si>
  <si>
    <t>39</t>
  </si>
  <si>
    <t>28617025</t>
  </si>
  <si>
    <t>trubka kanalizační PP plnostěnná třívrstvá DN 150x1000mm SN12</t>
  </si>
  <si>
    <t>-320466283</t>
  </si>
  <si>
    <t>62,5*1,02 'Přepočtené koeficientem množství</t>
  </si>
  <si>
    <t>40</t>
  </si>
  <si>
    <t>877310310</t>
  </si>
  <si>
    <t>Montáž kolen na kanalizačním potrubí z PP trub hladkých plnostěnných DN 150</t>
  </si>
  <si>
    <t>-1779094758</t>
  </si>
  <si>
    <t>Montáž tvarovek na kanalizačním plastovém potrubí z polypropylenu PP hladkého plnostěnného kolen DN 150</t>
  </si>
  <si>
    <t>https://podminky.urs.cz/item/CS_URS_2022_01/877310310</t>
  </si>
  <si>
    <t>6*3</t>
  </si>
  <si>
    <t>41</t>
  </si>
  <si>
    <t>28617338</t>
  </si>
  <si>
    <t>koleno kanalizace PP korugované DN 160x45°</t>
  </si>
  <si>
    <t>1204300017</t>
  </si>
  <si>
    <t>42</t>
  </si>
  <si>
    <t>28617320</t>
  </si>
  <si>
    <t>koleno kanalizace PP KG DN 160x15°</t>
  </si>
  <si>
    <t>484505644</t>
  </si>
  <si>
    <t>43</t>
  </si>
  <si>
    <t>28617329</t>
  </si>
  <si>
    <t>koleno kanalizace PP korugované DN 160x30°</t>
  </si>
  <si>
    <t>-1637566949</t>
  </si>
  <si>
    <t>44</t>
  </si>
  <si>
    <t>891261912</t>
  </si>
  <si>
    <t>Výměna vodovodních šoupátek otevřený výkop DN 100</t>
  </si>
  <si>
    <t>27740395</t>
  </si>
  <si>
    <t>Výměna vodovodních armatur na potrubí šoupátek nebo klapek uzavíracích v otevřeném výkopu nebo v šachtách DN 100</t>
  </si>
  <si>
    <t>"položka čerpána se souhlasem TDI"</t>
  </si>
  <si>
    <t>"výměna nebo výšková úprava vodovodních šoupátek v případě poškození" 4</t>
  </si>
  <si>
    <t>45</t>
  </si>
  <si>
    <t>42223654</t>
  </si>
  <si>
    <t>šoupátko třmenové šedá litina m/m PN10 DN 50x150mm</t>
  </si>
  <si>
    <t>1734087819</t>
  </si>
  <si>
    <t>"položka bude čerpána se souhlasem TDI, v případě poškození" 4</t>
  </si>
  <si>
    <t>46</t>
  </si>
  <si>
    <t>892351111</t>
  </si>
  <si>
    <t>Tlaková zkouška vodou potrubí DN 150 nebo 200</t>
  </si>
  <si>
    <t>-647829518</t>
  </si>
  <si>
    <t>Tlakové zkoušky vodou na potrubí DN 150 nebo 200</t>
  </si>
  <si>
    <t>https://podminky.urs.cz/item/CS_URS_2024_02/892351111</t>
  </si>
  <si>
    <t>"přípojky UV" 62,5</t>
  </si>
  <si>
    <t>47</t>
  </si>
  <si>
    <t>895941302</t>
  </si>
  <si>
    <t>Osazení vpusti uliční DN 450 z betonových dílců dno s kalištěm</t>
  </si>
  <si>
    <t>2084794470</t>
  </si>
  <si>
    <t>Osazení vpusti uliční z betonových dílců DN 450 dno s kalištěm</t>
  </si>
  <si>
    <t>https://podminky.urs.cz/item/CS_URS_2024_02/895941302</t>
  </si>
  <si>
    <t>48</t>
  </si>
  <si>
    <t>59224495</t>
  </si>
  <si>
    <t>vpusť uliční DN 450 kaliště nízké 450/240x50mm</t>
  </si>
  <si>
    <t>177432259</t>
  </si>
  <si>
    <t>49</t>
  </si>
  <si>
    <t>895941312</t>
  </si>
  <si>
    <t>Osazení vpusti uliční DN 450 z betonových dílců skruž horní 195 mm</t>
  </si>
  <si>
    <t>5845406</t>
  </si>
  <si>
    <t>Osazení vpusti uliční z betonových dílců DN 450 skruž horní 195 mm</t>
  </si>
  <si>
    <t>https://podminky.urs.cz/item/CS_URS_2025_01/895941312</t>
  </si>
  <si>
    <t>50</t>
  </si>
  <si>
    <t>59223856</t>
  </si>
  <si>
    <t>skruž betonová horní pro uliční vpusť 450x195x50mm</t>
  </si>
  <si>
    <t>165922976</t>
  </si>
  <si>
    <t>51</t>
  </si>
  <si>
    <t>895941313</t>
  </si>
  <si>
    <t>Osazení vpusti uliční DN 450 z betonových dílců skruž horní 295 mm</t>
  </si>
  <si>
    <t>170881460</t>
  </si>
  <si>
    <t>Osazení vpusti uliční z betonových dílců DN 450 skruž horní 295 mm</t>
  </si>
  <si>
    <t>https://podminky.urs.cz/item/CS_URS_2025_01/895941313</t>
  </si>
  <si>
    <t>52</t>
  </si>
  <si>
    <t>59223857</t>
  </si>
  <si>
    <t>skruž betonová horní pro uliční vpusť 450x295x50mm</t>
  </si>
  <si>
    <t>-285453884</t>
  </si>
  <si>
    <t>53</t>
  </si>
  <si>
    <t>895941314</t>
  </si>
  <si>
    <t>Osazení vpusti uliční DN 450 z betonových dílců skruž horní 570 mm</t>
  </si>
  <si>
    <t>-527521485</t>
  </si>
  <si>
    <t>Osazení vpusti uliční z betonových dílců DN 450 skruž horní 570 mm</t>
  </si>
  <si>
    <t>https://podminky.urs.cz/item/CS_URS_2024_02/895941314</t>
  </si>
  <si>
    <t>54</t>
  </si>
  <si>
    <t>59223858</t>
  </si>
  <si>
    <t>skruž betonová horní pro uliční vpusť 450x570x50mm</t>
  </si>
  <si>
    <t>888290711</t>
  </si>
  <si>
    <t>55</t>
  </si>
  <si>
    <t>895941322</t>
  </si>
  <si>
    <t>Osazení vpusti uliční DN 450 z betonových dílců skruž středová 295 mm</t>
  </si>
  <si>
    <t>1791456654</t>
  </si>
  <si>
    <t>Osazení vpusti uliční z betonových dílců DN 450 skruž středová 295 mm</t>
  </si>
  <si>
    <t>https://podminky.urs.cz/item/CS_URS_2024_02/895941322</t>
  </si>
  <si>
    <t>56</t>
  </si>
  <si>
    <t>59223862</t>
  </si>
  <si>
    <t>skruž betonová středová pro uliční vpusť 450x295x50mm</t>
  </si>
  <si>
    <t>957392042</t>
  </si>
  <si>
    <t>57</t>
  </si>
  <si>
    <t>895941323</t>
  </si>
  <si>
    <t>Osazení vpusti uliční DN 450 z betonových dílců skruž středová 570 mm</t>
  </si>
  <si>
    <t>-401126885</t>
  </si>
  <si>
    <t>Osazení vpusti uliční z betonových dílců DN 450 skruž středová 570 mm</t>
  </si>
  <si>
    <t>https://podminky.urs.cz/item/CS_URS_2024_02/895941323</t>
  </si>
  <si>
    <t>58</t>
  </si>
  <si>
    <t>59224488</t>
  </si>
  <si>
    <t>skruž betonová středová pro uliční vpusť 450x570x50mm</t>
  </si>
  <si>
    <t>25458146</t>
  </si>
  <si>
    <t>59</t>
  </si>
  <si>
    <t>895941331</t>
  </si>
  <si>
    <t>Osazení vpusti uliční DN 450 z betonových dílců skruž průběžná s výtokem</t>
  </si>
  <si>
    <t>1006707226</t>
  </si>
  <si>
    <t>Osazení vpusti uliční z betonových dílců DN 450 skruž průběžná s výtokem</t>
  </si>
  <si>
    <t>https://podminky.urs.cz/item/CS_URS_2024_02/895941331</t>
  </si>
  <si>
    <t>60</t>
  </si>
  <si>
    <t>59224489</t>
  </si>
  <si>
    <t>skruž betonová s odtokem 150mm pro uliční vpusť 450x450x50mm</t>
  </si>
  <si>
    <t>1902376133</t>
  </si>
  <si>
    <t>61</t>
  </si>
  <si>
    <t>895941332</t>
  </si>
  <si>
    <t>Osazení vpusti uliční DN 450 z betonových dílců skruž průběžná se zápachovou uzávěrkou</t>
  </si>
  <si>
    <t>1352752264</t>
  </si>
  <si>
    <t>Osazení vpusti uliční z betonových dílců DN 450 skruž průběžná se zápachovou uzávěrkou</t>
  </si>
  <si>
    <t>https://podminky.urs.cz/item/CS_URS_2025_01/895941332</t>
  </si>
  <si>
    <t>62</t>
  </si>
  <si>
    <t>59224493</t>
  </si>
  <si>
    <t>skruž betonová průběžná se zápachovou uzávěrkou 150mm PVC pro uliční vpusť 450x645x50mm</t>
  </si>
  <si>
    <t>322956219</t>
  </si>
  <si>
    <t>63</t>
  </si>
  <si>
    <t>899204112</t>
  </si>
  <si>
    <t>Osazení mříží litinových včetně rámů a košů na bahno pro třídu zatížení D400, E600</t>
  </si>
  <si>
    <t>-279147915</t>
  </si>
  <si>
    <t>https://podminky.urs.cz/item/CS_URS_2024_01/899204112</t>
  </si>
  <si>
    <t>64</t>
  </si>
  <si>
    <t>55242328</t>
  </si>
  <si>
    <t>mříž D 400 - plochá, 600x600 4-stranný rám</t>
  </si>
  <si>
    <t>779394448</t>
  </si>
  <si>
    <t>65</t>
  </si>
  <si>
    <t>59223864</t>
  </si>
  <si>
    <t>prstenec pro uliční vpusť vyrovnávací betonový 390x60x130mm</t>
  </si>
  <si>
    <t>-948024174</t>
  </si>
  <si>
    <t>66</t>
  </si>
  <si>
    <t>59223871</t>
  </si>
  <si>
    <t>koš vysoký pro uliční vpusti žárově Pz plech pro rám 500/500mm</t>
  </si>
  <si>
    <t>-228157826</t>
  </si>
  <si>
    <t>67</t>
  </si>
  <si>
    <t>899633151</t>
  </si>
  <si>
    <t>Obetonování potrubí nebo zdiva stok ŽB bez zvláštních nároků na prostředí tř. C 20/25 v otevřeném výkopu</t>
  </si>
  <si>
    <t>402566724</t>
  </si>
  <si>
    <t>Obetonování potrubí nebo zdiva stok betonem železovým v otevřeném výkopu bez zvláštních nároků na prostředí tř. C 20/25</t>
  </si>
  <si>
    <t>https://podminky.urs.cz/item/CS_URS_2024_02/899633151</t>
  </si>
  <si>
    <t>"pod UV" 6*(0,6*0,6)</t>
  </si>
  <si>
    <t>"obetonování přípojek"</t>
  </si>
  <si>
    <t>0,1*0,2*62,5</t>
  </si>
  <si>
    <t>68</t>
  </si>
  <si>
    <t>916111113</t>
  </si>
  <si>
    <t>Osazení obruby z velkých kostek s boční opěrou do lože z betonu prostého</t>
  </si>
  <si>
    <t>406572787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</si>
  <si>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</si>
  <si>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https://podminky.urs.cz/item/CS_URS_2024_02/916111113</t>
  </si>
  <si>
    <t>"žulový dvouřádek z kostek 8/10 do betonového lože s opěrou"</t>
  </si>
  <si>
    <t>2*164</t>
  </si>
  <si>
    <t xml:space="preserve">"budou zpětně použity vybourané a očištěné žul.kostky z dvouřádků - 274m" </t>
  </si>
  <si>
    <t>69</t>
  </si>
  <si>
    <t>58381007</t>
  </si>
  <si>
    <t>kostka štípaná dlažební žula drobná 8/10</t>
  </si>
  <si>
    <t>-1778369532</t>
  </si>
  <si>
    <t>(328-274)*0,1*2</t>
  </si>
  <si>
    <t>10,8*1,01 'Přepočtené koeficientem množství</t>
  </si>
  <si>
    <t>70</t>
  </si>
  <si>
    <t>916131213</t>
  </si>
  <si>
    <t>Osazení silničního obrubníku betonového stojatého s boční opěrou do lože z betonu prostého</t>
  </si>
  <si>
    <t>-1211982257</t>
  </si>
  <si>
    <t>Osazení silničního obrubníku betonového se zřízením lože, s vyplněním a zatřením spár cementovou maltou stojatého s boční opěrou z betonu prostého, do lože z betonu prostého</t>
  </si>
  <si>
    <t>https://podminky.urs.cz/item/CS_URS_2024_01/916131213</t>
  </si>
  <si>
    <t>"silniční obrubník 150/250/" 123,0</t>
  </si>
  <si>
    <t xml:space="preserve">"nájezdový obrubník 150/150"  36,0</t>
  </si>
  <si>
    <t>"nájezdový přechodový obrubník" 2*9</t>
  </si>
  <si>
    <t>"silniční obrubník 150/250 obloukový" 27,0</t>
  </si>
  <si>
    <t>71</t>
  </si>
  <si>
    <t>59217029</t>
  </si>
  <si>
    <t>obrubník silniční betonový nájezdový 1000x150x150mm</t>
  </si>
  <si>
    <t>480824214</t>
  </si>
  <si>
    <t>36*1,03 'Přepočtené koeficientem množství</t>
  </si>
  <si>
    <t>72</t>
  </si>
  <si>
    <t>59217078</t>
  </si>
  <si>
    <t>obrubník silniční obloukový betonový R 0,5-2m 150x250mm</t>
  </si>
  <si>
    <t>-1803983943</t>
  </si>
  <si>
    <t>"R1" 2,0+2,0</t>
  </si>
  <si>
    <t>"R2" 3,0+15,0</t>
  </si>
  <si>
    <t>"R3" 2,0+3,0</t>
  </si>
  <si>
    <t>73</t>
  </si>
  <si>
    <t>59217030</t>
  </si>
  <si>
    <t>obrubník silniční betonový přechodový 1000x150x150-250mm</t>
  </si>
  <si>
    <t>2041336312</t>
  </si>
  <si>
    <t>9*2</t>
  </si>
  <si>
    <t>18*1,03 'Přepočtené koeficientem množství</t>
  </si>
  <si>
    <t>74</t>
  </si>
  <si>
    <t>59217031</t>
  </si>
  <si>
    <t>obrubník silniční betonový 1000x150x250mm</t>
  </si>
  <si>
    <t>-294190999</t>
  </si>
  <si>
    <t>123*1,02 'Přepočtené koeficientem množství</t>
  </si>
  <si>
    <t>75</t>
  </si>
  <si>
    <t>916991121</t>
  </si>
  <si>
    <t>Lože pod obrubníky, krajníky nebo obruby z dlažebních kostek z betonu prostého</t>
  </si>
  <si>
    <t>-139953919</t>
  </si>
  <si>
    <t>https://podminky.urs.cz/item/CS_URS_2024_01/916991121</t>
  </si>
  <si>
    <t>"obruby" 204,0*0,35*0,15</t>
  </si>
  <si>
    <t>"dvouřádek" 328,0*0,4*0,12</t>
  </si>
  <si>
    <t>76</t>
  </si>
  <si>
    <t>-1358487191</t>
  </si>
  <si>
    <t>"proříznutí spáry na začátku a konci stavby etapy (25x12), bude fakturováno dle technologie zhotovitele" 44</t>
  </si>
  <si>
    <t>77</t>
  </si>
  <si>
    <t>935113211</t>
  </si>
  <si>
    <t>Osazení odvodňovacího betonového žlabu s krycím roštem šířky do 200 mm</t>
  </si>
  <si>
    <t>1669494715</t>
  </si>
  <si>
    <t>Osazení odvodňovacího žlabu s krycím roštem betonového šířky do 200 mm</t>
  </si>
  <si>
    <t>https://podminky.urs.cz/item/CS_URS_2025_01/935113211</t>
  </si>
  <si>
    <t>3.5</t>
  </si>
  <si>
    <t>78</t>
  </si>
  <si>
    <t>BNF.12266</t>
  </si>
  <si>
    <t>FASERFIX KS 200 | kryt litina KTL G-TEC štěrbiny SW9 | 0,5 m | D 400</t>
  </si>
  <si>
    <t>-1441103029</t>
  </si>
  <si>
    <t>Poznámka k položce:_x000d_
GGG litina G-TEC štěrbina 2 x SW9 mm | výška krytu 20 mm aretace SIDE-LOCK | vtokový průřez krytu 595 cm2/m</t>
  </si>
  <si>
    <t>79</t>
  </si>
  <si>
    <t>935923216</t>
  </si>
  <si>
    <t>Osazení vpusti pro odvodňovací žlab betonový nebo polymerbetonový s krycím roštem šířky do 200 mm</t>
  </si>
  <si>
    <t>1820646024</t>
  </si>
  <si>
    <t>Osazení odvodňovacího žlabu s krycím roštem vpusti pro žlab šířky do 200 mm</t>
  </si>
  <si>
    <t>https://podminky.urs.cz/item/CS_URS_2025_01/935923216</t>
  </si>
  <si>
    <t>80</t>
  </si>
  <si>
    <t>BNF.32337</t>
  </si>
  <si>
    <t>RECYFIX NC 300 | vpust 500×362×862 mm | rám ocel s KTL | odtok DN200/315 | kryt litina štěrbiny 2× 18×142 mm | koš | D 400</t>
  </si>
  <si>
    <t>964905745</t>
  </si>
  <si>
    <t>Poznámka k položce:_x000d_
materiál KOMPOZIT PE-PP NW 300 stavební š. 362 v. 862 mm | kryt GGG litina 2 x SW18 mm aretační šroubení | odtok DN 315 mm</t>
  </si>
  <si>
    <t>PSV</t>
  </si>
  <si>
    <t>Práce a dodávky PSV</t>
  </si>
  <si>
    <t>711</t>
  </si>
  <si>
    <t>Izolace proti vodě, vlhkosti a plynům</t>
  </si>
  <si>
    <t>81</t>
  </si>
  <si>
    <t>711161273</t>
  </si>
  <si>
    <t>Provedení izolace proti zemní vlhkosti svislé z nopové fólie</t>
  </si>
  <si>
    <t>-1599502339</t>
  </si>
  <si>
    <t>Provedení izolace proti zemní vlhkosti nopovou fólií na ploše svislé S z nopové fólie</t>
  </si>
  <si>
    <t>https://podminky.urs.cz/item/CS_URS_2024_01/711161273</t>
  </si>
  <si>
    <t>(15,1+46,2+62)*0,80</t>
  </si>
  <si>
    <t>82</t>
  </si>
  <si>
    <t>28323005</t>
  </si>
  <si>
    <t>fólie profilovaná (nopová) drenážní HDPE s výškou nopů 8mm</t>
  </si>
  <si>
    <t>-770923527</t>
  </si>
  <si>
    <t>98,64*1,05 'Přepočtené koeficientem množství</t>
  </si>
  <si>
    <t>998</t>
  </si>
  <si>
    <t>Přesun hmot</t>
  </si>
  <si>
    <t>83</t>
  </si>
  <si>
    <t>998225111</t>
  </si>
  <si>
    <t>Přesun hmot pro pozemní komunikace s krytem z kamene, monolitickým betonovým nebo živičným</t>
  </si>
  <si>
    <t>1814973587</t>
  </si>
  <si>
    <t>Přesun hmot pro komunikace s krytem z kameniva, monolitickým betonovým nebo živičným dopravní vzdálenost do 200 m jakékoliv délky objektu</t>
  </si>
  <si>
    <t>https://podminky.urs.cz/item/CS_URS_2024_02/998225111</t>
  </si>
  <si>
    <t>101.3 - MK Štefánikova - trvalé dopravní značení</t>
  </si>
  <si>
    <t>2 - Zakládání</t>
  </si>
  <si>
    <t>275313811</t>
  </si>
  <si>
    <t>Základové patky z betonu tř. C 25/30</t>
  </si>
  <si>
    <t>-919684499</t>
  </si>
  <si>
    <t>8*(0,4*0,4*0,8)</t>
  </si>
  <si>
    <t>131213702</t>
  </si>
  <si>
    <t>Hloubení nezapažených jam v nesoudržných horninách třídy těžitelnosti I skupiny 3 ručně</t>
  </si>
  <si>
    <t>-776062334</t>
  </si>
  <si>
    <t>Hloubení nezapažených jam ručně s urovnáním dna do předepsaného profilu a spádu v hornině třídy těžitelnosti I skupiny 3 nesoudržných</t>
  </si>
  <si>
    <t>https://podminky.urs.cz/item/CS_URS_2025_01/131213702</t>
  </si>
  <si>
    <t>"odkop pro patky DZ, vč.odvozu přebytečné zeminy"</t>
  </si>
  <si>
    <t>914111111</t>
  </si>
  <si>
    <t>Montáž svislé dopravní značky do velikosti 1 m2 objímkami na sloupek nebo konzolu</t>
  </si>
  <si>
    <t>-156277381</t>
  </si>
  <si>
    <t>"montáž nových DZ" 10</t>
  </si>
  <si>
    <t>40445619</t>
  </si>
  <si>
    <t>zákazové, příkazové dopravní značky B1-B34, C1-15 500mm</t>
  </si>
  <si>
    <t>-1955355516</t>
  </si>
  <si>
    <t>"B2" 1</t>
  </si>
  <si>
    <t>"B24a" 2</t>
  </si>
  <si>
    <t>40445625</t>
  </si>
  <si>
    <t>informativní značky provozní IP8, IP9, IP11-IP13 500x700mm</t>
  </si>
  <si>
    <t>1977751340</t>
  </si>
  <si>
    <t>"IP12" 2</t>
  </si>
  <si>
    <t>"IP11b" 1</t>
  </si>
  <si>
    <t>"IP11c" 1</t>
  </si>
  <si>
    <t>40445621</t>
  </si>
  <si>
    <t>informativní značky provozní IP1-IP3, IP4b-IP7, IP10a, b 500x500mm</t>
  </si>
  <si>
    <t>-1261966405</t>
  </si>
  <si>
    <t>"IP4b" 1</t>
  </si>
  <si>
    <t>40445649</t>
  </si>
  <si>
    <t>dodatkové tabulky E3-E5, E8, E14-E16 500x150mm</t>
  </si>
  <si>
    <t>1316454286</t>
  </si>
  <si>
    <t>"E8d" 2</t>
  </si>
  <si>
    <t>914511111</t>
  </si>
  <si>
    <t>Montáž sloupku dopravních značek délky do 3,5 m s betonovým základem</t>
  </si>
  <si>
    <t>-762408910</t>
  </si>
  <si>
    <t>404452560</t>
  </si>
  <si>
    <t>upínací svorka na sloupek US 60</t>
  </si>
  <si>
    <t>753682498</t>
  </si>
  <si>
    <t>8*4</t>
  </si>
  <si>
    <t>40445240</t>
  </si>
  <si>
    <t>patka pro sloupek Al D 60mm</t>
  </si>
  <si>
    <t>1713422273</t>
  </si>
  <si>
    <t>40445225</t>
  </si>
  <si>
    <t>sloupek pro dopravní značku Zn D 60mm v 3,5m</t>
  </si>
  <si>
    <t>2093893602</t>
  </si>
  <si>
    <t>404452530</t>
  </si>
  <si>
    <t>víčko plastové na sloupek 60</t>
  </si>
  <si>
    <t>-183283152</t>
  </si>
  <si>
    <t>915111112</t>
  </si>
  <si>
    <t>Vodorovné dopravní značení dělící čáry souvislé š 125 mm retroreflexní bílá barva</t>
  </si>
  <si>
    <t>-1868806232</t>
  </si>
  <si>
    <t xml:space="preserve">"V10c"  18*5,29</t>
  </si>
  <si>
    <t>915121112</t>
  </si>
  <si>
    <t>Vodorovné dopravní značení vodící čáry souvislé š 250 mm retroreflexní bílá barva</t>
  </si>
  <si>
    <t>-46222088</t>
  </si>
  <si>
    <t>"V4 (0,25)" 5,24+1,67+4,14+4,13+6,01+0,68+7,17+1,54+5,41+22,96+2,61+1,55+2,08</t>
  </si>
  <si>
    <t>915121122</t>
  </si>
  <si>
    <t>Vodorovné dopravní značení vodící čáry přerušované š 250 mm retroreflexní bílá barva</t>
  </si>
  <si>
    <t>131723319</t>
  </si>
  <si>
    <t>"V4 (0,5/0,5/0,25)" 44,42+56,4</t>
  </si>
  <si>
    <t>915131112</t>
  </si>
  <si>
    <t>Vodorovné dopravní značení přechody pro chodce, šipky, symboly retroreflexní bílá barva</t>
  </si>
  <si>
    <t>-1706470637</t>
  </si>
  <si>
    <t>"V13a šrafy" (2,65+3,55+2,34+3,63+5,57+1,22+2+2,46+2,4+0,72+1,6+2,25+2,44+1,66+1,58)*0,50</t>
  </si>
  <si>
    <t>"V10f" 2,0</t>
  </si>
  <si>
    <t>915223121</t>
  </si>
  <si>
    <t>Vodicí linie z plastu pro orientaci nevidomých na přechodu šířky 170 mm</t>
  </si>
  <si>
    <t>-1159275606</t>
  </si>
  <si>
    <t>Orientační prvky pro nevidomé z plastu na pozemních komunikacích a komunikacích pro pěší vodicí linie na přechodu šířky 170 mm</t>
  </si>
  <si>
    <t>https://podminky.urs.cz/item/CS_URS_2025_01/915223121</t>
  </si>
  <si>
    <t>"vodící linie ve dvou místech pro přecházení"</t>
  </si>
  <si>
    <t>2*6,0</t>
  </si>
  <si>
    <t>2*7,74</t>
  </si>
  <si>
    <t>915611111</t>
  </si>
  <si>
    <t>Předznačení vodorovného liniového značení</t>
  </si>
  <si>
    <t>-1637457126</t>
  </si>
  <si>
    <t>95,22+65,19+100,82</t>
  </si>
  <si>
    <t>915621111</t>
  </si>
  <si>
    <t>Předznačení vodorovného plošného značení</t>
  </si>
  <si>
    <t>937087450</t>
  </si>
  <si>
    <t>20,035</t>
  </si>
  <si>
    <t>SEZNAM FIGUR</t>
  </si>
  <si>
    <t>Výměra</t>
  </si>
  <si>
    <t>Použití figury:</t>
  </si>
  <si>
    <t>drn</t>
  </si>
  <si>
    <t>"odstranění drnu, kolem obrub v zeleném pásu"</t>
  </si>
  <si>
    <t>2,0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</si>
</sst>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40" fillId="0" borderId="22" xfId="0" applyFont="1" applyBorder="1" applyAlignment="1" applyProtection="1">
      <alignment horizontal="center" vertical="center"/>
    </xf>
    <xf numFmtId="49" fontId="40" fillId="0" borderId="22" xfId="0" applyNumberFormat="1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left" vertical="center" wrapText="1"/>
    </xf>
    <xf numFmtId="0" fontId="40" fillId="0" borderId="22" xfId="0" applyFont="1" applyBorder="1" applyAlignment="1" applyProtection="1">
      <alignment horizontal="center" vertical="center" wrapText="1"/>
    </xf>
    <xf numFmtId="167" fontId="40" fillId="0" borderId="22" xfId="0" applyNumberFormat="1" applyFont="1" applyBorder="1" applyAlignment="1" applyProtection="1">
      <alignment vertical="center"/>
    </xf>
    <xf numFmtId="4" fontId="40" fillId="2" borderId="22" xfId="0" applyNumberFormat="1" applyFont="1" applyFill="1" applyBorder="1" applyAlignment="1" applyProtection="1">
      <alignment vertical="center"/>
      <protection locked="0"/>
    </xf>
    <xf numFmtId="4" fontId="40" fillId="0" borderId="22" xfId="0" applyNumberFormat="1" applyFont="1" applyBorder="1" applyAlignment="1" applyProtection="1">
      <alignment vertical="center"/>
    </xf>
    <xf numFmtId="0" fontId="41" fillId="0" borderId="22" xfId="0" applyFont="1" applyBorder="1" applyAlignment="1" applyProtection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6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 wrapText="1"/>
    </xf>
    <xf numFmtId="0" fontId="42" fillId="0" borderId="22" xfId="0" applyFont="1" applyBorder="1" applyAlignment="1">
      <alignment horizontal="left" vertical="center"/>
    </xf>
    <xf numFmtId="167" fontId="42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103000" TargetMode="External" /><Relationship Id="rId2" Type="http://schemas.openxmlformats.org/officeDocument/2006/relationships/hyperlink" Target="https://podminky.urs.cz/item/CS_URS_2023_01/012203000" TargetMode="External" /><Relationship Id="rId3" Type="http://schemas.openxmlformats.org/officeDocument/2006/relationships/hyperlink" Target="https://podminky.urs.cz/item/CS_URS_2023_01/012303000" TargetMode="External" /><Relationship Id="rId4" Type="http://schemas.openxmlformats.org/officeDocument/2006/relationships/hyperlink" Target="https://podminky.urs.cz/item/CS_URS_2023_01/012403000" TargetMode="External" /><Relationship Id="rId5" Type="http://schemas.openxmlformats.org/officeDocument/2006/relationships/hyperlink" Target="https://podminky.urs.cz/item/CS_URS_2023_01/013254000" TargetMode="External" /><Relationship Id="rId6" Type="http://schemas.openxmlformats.org/officeDocument/2006/relationships/hyperlink" Target="https://podminky.urs.cz/item/CS_URS_2023_01/072002000" TargetMode="External" /><Relationship Id="rId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71" TargetMode="External" /><Relationship Id="rId2" Type="http://schemas.openxmlformats.org/officeDocument/2006/relationships/hyperlink" Target="https://podminky.urs.cz/item/CS_URS_2025_01/113107222" TargetMode="External" /><Relationship Id="rId3" Type="http://schemas.openxmlformats.org/officeDocument/2006/relationships/hyperlink" Target="https://podminky.urs.cz/item/CS_URS_2025_01/113107223" TargetMode="External" /><Relationship Id="rId4" Type="http://schemas.openxmlformats.org/officeDocument/2006/relationships/hyperlink" Target="https://podminky.urs.cz/item/CS_URS_2025_01/113107241" TargetMode="External" /><Relationship Id="rId5" Type="http://schemas.openxmlformats.org/officeDocument/2006/relationships/hyperlink" Target="https://podminky.urs.cz/item/CS_URS_2025_01/113154532" TargetMode="External" /><Relationship Id="rId6" Type="http://schemas.openxmlformats.org/officeDocument/2006/relationships/hyperlink" Target="https://podminky.urs.cz/item/CS_URS_2024_02/113201111" TargetMode="External" /><Relationship Id="rId7" Type="http://schemas.openxmlformats.org/officeDocument/2006/relationships/hyperlink" Target="https://podminky.urs.cz/item/CS_URS_2023_01/113202111" TargetMode="External" /><Relationship Id="rId8" Type="http://schemas.openxmlformats.org/officeDocument/2006/relationships/hyperlink" Target="https://podminky.urs.cz/item/CS_URS_2024_02/113203111" TargetMode="External" /><Relationship Id="rId9" Type="http://schemas.openxmlformats.org/officeDocument/2006/relationships/hyperlink" Target="https://podminky.urs.cz/item/CS_URS_2024_01/919735111" TargetMode="External" /><Relationship Id="rId10" Type="http://schemas.openxmlformats.org/officeDocument/2006/relationships/hyperlink" Target="https://podminky.urs.cz/item/CS_URS_2025_01/966006132" TargetMode="External" /><Relationship Id="rId11" Type="http://schemas.openxmlformats.org/officeDocument/2006/relationships/hyperlink" Target="https://podminky.urs.cz/item/CS_URS_2024_01/966006221" TargetMode="External" /><Relationship Id="rId12" Type="http://schemas.openxmlformats.org/officeDocument/2006/relationships/hyperlink" Target="https://podminky.urs.cz/item/CS_URS_2025_01/979071122" TargetMode="External" /><Relationship Id="rId13" Type="http://schemas.openxmlformats.org/officeDocument/2006/relationships/hyperlink" Target="https://podminky.urs.cz/item/CS_URS_2025_01/997013847" TargetMode="External" /><Relationship Id="rId14" Type="http://schemas.openxmlformats.org/officeDocument/2006/relationships/hyperlink" Target="https://podminky.urs.cz/item/CS_URS_2024_02/997013861" TargetMode="External" /><Relationship Id="rId15" Type="http://schemas.openxmlformats.org/officeDocument/2006/relationships/hyperlink" Target="https://podminky.urs.cz/item/CS_URS_2024_02/997013873" TargetMode="External" /><Relationship Id="rId16" Type="http://schemas.openxmlformats.org/officeDocument/2006/relationships/hyperlink" Target="https://podminky.urs.cz/item/CS_URS_2024_02/997211611" TargetMode="External" /><Relationship Id="rId17" Type="http://schemas.openxmlformats.org/officeDocument/2006/relationships/hyperlink" Target="https://podminky.urs.cz/item/CS_URS_2025_01/997221551" TargetMode="External" /><Relationship Id="rId18" Type="http://schemas.openxmlformats.org/officeDocument/2006/relationships/hyperlink" Target="https://podminky.urs.cz/item/CS_URS_2025_01/997221559" TargetMode="External" /><Relationship Id="rId19" Type="http://schemas.openxmlformats.org/officeDocument/2006/relationships/hyperlink" Target="https://podminky.urs.cz/item/CS_URS_2023_01/997221561" TargetMode="External" /><Relationship Id="rId20" Type="http://schemas.openxmlformats.org/officeDocument/2006/relationships/hyperlink" Target="https://podminky.urs.cz/item/CS_URS_2023_01/997221569" TargetMode="External" /><Relationship Id="rId2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22211101" TargetMode="External" /><Relationship Id="rId2" Type="http://schemas.openxmlformats.org/officeDocument/2006/relationships/hyperlink" Target="https://podminky.urs.cz/item/CS_URS_2025_01/122251105" TargetMode="External" /><Relationship Id="rId3" Type="http://schemas.openxmlformats.org/officeDocument/2006/relationships/hyperlink" Target="https://podminky.urs.cz/item/CS_URS_2024_01/132212131" TargetMode="External" /><Relationship Id="rId4" Type="http://schemas.openxmlformats.org/officeDocument/2006/relationships/hyperlink" Target="https://podminky.urs.cz/item/CS_URS_2025_01/132251103" TargetMode="External" /><Relationship Id="rId5" Type="http://schemas.openxmlformats.org/officeDocument/2006/relationships/hyperlink" Target="https://podminky.urs.cz/item/CS_URS_2022_01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5_01/167111101" TargetMode="External" /><Relationship Id="rId8" Type="http://schemas.openxmlformats.org/officeDocument/2006/relationships/hyperlink" Target="https://podminky.urs.cz/item/CS_URS_2024_01/171152111" TargetMode="External" /><Relationship Id="rId9" Type="http://schemas.openxmlformats.org/officeDocument/2006/relationships/hyperlink" Target="https://podminky.urs.cz/item/CS_URS_2024_02/17120123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1/175111101" TargetMode="External" /><Relationship Id="rId12" Type="http://schemas.openxmlformats.org/officeDocument/2006/relationships/hyperlink" Target="https://podminky.urs.cz/item/CS_URS_2024_01/175111201" TargetMode="External" /><Relationship Id="rId13" Type="http://schemas.openxmlformats.org/officeDocument/2006/relationships/hyperlink" Target="https://podminky.urs.cz/item/CS_URS_2024_01/181912112" TargetMode="External" /><Relationship Id="rId14" Type="http://schemas.openxmlformats.org/officeDocument/2006/relationships/hyperlink" Target="https://podminky.urs.cz/item/CS_URS_2025_01/181951112" TargetMode="External" /><Relationship Id="rId15" Type="http://schemas.openxmlformats.org/officeDocument/2006/relationships/hyperlink" Target="https://podminky.urs.cz/item/CS_URS_2024_02/211531111" TargetMode="External" /><Relationship Id="rId16" Type="http://schemas.openxmlformats.org/officeDocument/2006/relationships/hyperlink" Target="https://podminky.urs.cz/item/CS_URS_2024_02/211971121" TargetMode="External" /><Relationship Id="rId17" Type="http://schemas.openxmlformats.org/officeDocument/2006/relationships/hyperlink" Target="https://podminky.urs.cz/item/CS_URS_2024_01/212572121" TargetMode="External" /><Relationship Id="rId18" Type="http://schemas.openxmlformats.org/officeDocument/2006/relationships/hyperlink" Target="https://podminky.urs.cz/item/CS_URS_2024_02/212752413" TargetMode="External" /><Relationship Id="rId19" Type="http://schemas.openxmlformats.org/officeDocument/2006/relationships/hyperlink" Target="https://podminky.urs.cz/item/CS_URS_2024_02/213141112" TargetMode="External" /><Relationship Id="rId20" Type="http://schemas.openxmlformats.org/officeDocument/2006/relationships/hyperlink" Target="https://podminky.urs.cz/item/CS_URS_2025_01/564851111" TargetMode="External" /><Relationship Id="rId21" Type="http://schemas.openxmlformats.org/officeDocument/2006/relationships/hyperlink" Target="https://podminky.urs.cz/item/CS_URS_2025_01/564861111" TargetMode="External" /><Relationship Id="rId22" Type="http://schemas.openxmlformats.org/officeDocument/2006/relationships/hyperlink" Target="https://podminky.urs.cz/item/CS_URS_2025_01/565166112" TargetMode="External" /><Relationship Id="rId23" Type="http://schemas.openxmlformats.org/officeDocument/2006/relationships/hyperlink" Target="https://podminky.urs.cz/item/CS_URS_2025_01/573211107" TargetMode="External" /><Relationship Id="rId24" Type="http://schemas.openxmlformats.org/officeDocument/2006/relationships/hyperlink" Target="https://podminky.urs.cz/item/CS_URS_2025_01/573211108" TargetMode="External" /><Relationship Id="rId25" Type="http://schemas.openxmlformats.org/officeDocument/2006/relationships/hyperlink" Target="https://podminky.urs.cz/item/CS_URS_2025_01/577134111" TargetMode="External" /><Relationship Id="rId26" Type="http://schemas.openxmlformats.org/officeDocument/2006/relationships/hyperlink" Target="https://podminky.urs.cz/item/CS_URS_2025_01/596211113" TargetMode="External" /><Relationship Id="rId27" Type="http://schemas.openxmlformats.org/officeDocument/2006/relationships/hyperlink" Target="https://podminky.urs.cz/item/CS_URS_2024_01/871310320" TargetMode="External" /><Relationship Id="rId28" Type="http://schemas.openxmlformats.org/officeDocument/2006/relationships/hyperlink" Target="https://podminky.urs.cz/item/CS_URS_2022_01/877310310" TargetMode="External" /><Relationship Id="rId29" Type="http://schemas.openxmlformats.org/officeDocument/2006/relationships/hyperlink" Target="https://podminky.urs.cz/item/CS_URS_2024_02/892351111" TargetMode="External" /><Relationship Id="rId30" Type="http://schemas.openxmlformats.org/officeDocument/2006/relationships/hyperlink" Target="https://podminky.urs.cz/item/CS_URS_2024_02/895941302" TargetMode="External" /><Relationship Id="rId31" Type="http://schemas.openxmlformats.org/officeDocument/2006/relationships/hyperlink" Target="https://podminky.urs.cz/item/CS_URS_2025_01/895941312" TargetMode="External" /><Relationship Id="rId32" Type="http://schemas.openxmlformats.org/officeDocument/2006/relationships/hyperlink" Target="https://podminky.urs.cz/item/CS_URS_2025_01/895941313" TargetMode="External" /><Relationship Id="rId33" Type="http://schemas.openxmlformats.org/officeDocument/2006/relationships/hyperlink" Target="https://podminky.urs.cz/item/CS_URS_2024_02/895941314" TargetMode="External" /><Relationship Id="rId34" Type="http://schemas.openxmlformats.org/officeDocument/2006/relationships/hyperlink" Target="https://podminky.urs.cz/item/CS_URS_2024_02/895941322" TargetMode="External" /><Relationship Id="rId35" Type="http://schemas.openxmlformats.org/officeDocument/2006/relationships/hyperlink" Target="https://podminky.urs.cz/item/CS_URS_2024_02/895941323" TargetMode="External" /><Relationship Id="rId36" Type="http://schemas.openxmlformats.org/officeDocument/2006/relationships/hyperlink" Target="https://podminky.urs.cz/item/CS_URS_2024_02/895941331" TargetMode="External" /><Relationship Id="rId37" Type="http://schemas.openxmlformats.org/officeDocument/2006/relationships/hyperlink" Target="https://podminky.urs.cz/item/CS_URS_2025_01/895941332" TargetMode="External" /><Relationship Id="rId38" Type="http://schemas.openxmlformats.org/officeDocument/2006/relationships/hyperlink" Target="https://podminky.urs.cz/item/CS_URS_2024_01/899204112" TargetMode="External" /><Relationship Id="rId39" Type="http://schemas.openxmlformats.org/officeDocument/2006/relationships/hyperlink" Target="https://podminky.urs.cz/item/CS_URS_2024_02/899633151" TargetMode="External" /><Relationship Id="rId40" Type="http://schemas.openxmlformats.org/officeDocument/2006/relationships/hyperlink" Target="https://podminky.urs.cz/item/CS_URS_2024_02/916111113" TargetMode="External" /><Relationship Id="rId41" Type="http://schemas.openxmlformats.org/officeDocument/2006/relationships/hyperlink" Target="https://podminky.urs.cz/item/CS_URS_2024_01/916131213" TargetMode="External" /><Relationship Id="rId42" Type="http://schemas.openxmlformats.org/officeDocument/2006/relationships/hyperlink" Target="https://podminky.urs.cz/item/CS_URS_2024_01/916991121" TargetMode="External" /><Relationship Id="rId43" Type="http://schemas.openxmlformats.org/officeDocument/2006/relationships/hyperlink" Target="https://podminky.urs.cz/item/CS_URS_2024_01/919735111" TargetMode="External" /><Relationship Id="rId44" Type="http://schemas.openxmlformats.org/officeDocument/2006/relationships/hyperlink" Target="https://podminky.urs.cz/item/CS_URS_2025_01/935113211" TargetMode="External" /><Relationship Id="rId45" Type="http://schemas.openxmlformats.org/officeDocument/2006/relationships/hyperlink" Target="https://podminky.urs.cz/item/CS_URS_2025_01/935923216" TargetMode="External" /><Relationship Id="rId46" Type="http://schemas.openxmlformats.org/officeDocument/2006/relationships/hyperlink" Target="https://podminky.urs.cz/item/CS_URS_2024_01/711161273" TargetMode="External" /><Relationship Id="rId47" Type="http://schemas.openxmlformats.org/officeDocument/2006/relationships/hyperlink" Target="https://podminky.urs.cz/item/CS_URS_2024_02/998225111" TargetMode="External" /><Relationship Id="rId4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31213702" TargetMode="External" /><Relationship Id="rId2" Type="http://schemas.openxmlformats.org/officeDocument/2006/relationships/hyperlink" Target="https://podminky.urs.cz/item/CS_URS_2025_01/915223121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24018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MK ul. Štefánikova, úsek Pražská a Božkova, Český Těšín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Český Těšín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23. 4. 2025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Český Těšín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DOPRAPLAN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'000 - Ostatní a vedlejší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'000 - Ostatní a vedlejší ...'!P124</f>
        <v>0</v>
      </c>
      <c r="AV95" s="128">
        <f>'000 - Ostatní a vedlejší ...'!J33</f>
        <v>0</v>
      </c>
      <c r="AW95" s="128">
        <f>'000 - Ostatní a vedlejší ...'!J34</f>
        <v>0</v>
      </c>
      <c r="AX95" s="128">
        <f>'000 - Ostatní a vedlejší ...'!J35</f>
        <v>0</v>
      </c>
      <c r="AY95" s="128">
        <f>'000 - Ostatní a vedlejší ...'!J36</f>
        <v>0</v>
      </c>
      <c r="AZ95" s="128">
        <f>'000 - Ostatní a vedlejší ...'!F33</f>
        <v>0</v>
      </c>
      <c r="BA95" s="128">
        <f>'000 - Ostatní a vedlejší ...'!F34</f>
        <v>0</v>
      </c>
      <c r="BB95" s="128">
        <f>'000 - Ostatní a vedlejší ...'!F35</f>
        <v>0</v>
      </c>
      <c r="BC95" s="128">
        <f>'000 - Ostatní a vedlejší ...'!F36</f>
        <v>0</v>
      </c>
      <c r="BD95" s="130">
        <f>'000 - Ostatní a vedlejší 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'101.1 - MK Štefánikova -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'101.1 - MK Štefánikova - ...'!P119</f>
        <v>0</v>
      </c>
      <c r="AV96" s="128">
        <f>'101.1 - MK Štefánikova - ...'!J33</f>
        <v>0</v>
      </c>
      <c r="AW96" s="128">
        <f>'101.1 - MK Štefánikova - ...'!J34</f>
        <v>0</v>
      </c>
      <c r="AX96" s="128">
        <f>'101.1 - MK Štefánikova - ...'!J35</f>
        <v>0</v>
      </c>
      <c r="AY96" s="128">
        <f>'101.1 - MK Štefánikova - ...'!J36</f>
        <v>0</v>
      </c>
      <c r="AZ96" s="128">
        <f>'101.1 - MK Štefánikova - ...'!F33</f>
        <v>0</v>
      </c>
      <c r="BA96" s="128">
        <f>'101.1 - MK Štefánikova - ...'!F34</f>
        <v>0</v>
      </c>
      <c r="BB96" s="128">
        <f>'101.1 - MK Štefánikova - ...'!F35</f>
        <v>0</v>
      </c>
      <c r="BC96" s="128">
        <f>'101.1 - MK Štefánikova - ...'!F36</f>
        <v>0</v>
      </c>
      <c r="BD96" s="130">
        <f>'101.1 - MK Štefánikova -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'101.2 - MK Štefánikova'!J30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'101.2 - MK Štefánikova'!P125</f>
        <v>0</v>
      </c>
      <c r="AV97" s="128">
        <f>'101.2 - MK Štefánikova'!J33</f>
        <v>0</v>
      </c>
      <c r="AW97" s="128">
        <f>'101.2 - MK Štefánikova'!J34</f>
        <v>0</v>
      </c>
      <c r="AX97" s="128">
        <f>'101.2 - MK Štefánikova'!J35</f>
        <v>0</v>
      </c>
      <c r="AY97" s="128">
        <f>'101.2 - MK Štefánikova'!J36</f>
        <v>0</v>
      </c>
      <c r="AZ97" s="128">
        <f>'101.2 - MK Štefánikova'!F33</f>
        <v>0</v>
      </c>
      <c r="BA97" s="128">
        <f>'101.2 - MK Štefánikova'!F34</f>
        <v>0</v>
      </c>
      <c r="BB97" s="128">
        <f>'101.2 - MK Štefánikova'!F35</f>
        <v>0</v>
      </c>
      <c r="BC97" s="128">
        <f>'101.2 - MK Štefánikova'!F36</f>
        <v>0</v>
      </c>
      <c r="BD97" s="130">
        <f>'101.2 - MK Štefánikova'!F37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24.7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'101.3 - MK Štefánikova - 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32">
        <v>0</v>
      </c>
      <c r="AT98" s="133">
        <f>ROUND(SUM(AV98:AW98),2)</f>
        <v>0</v>
      </c>
      <c r="AU98" s="134">
        <f>'101.3 - MK Štefánikova - ...'!P120</f>
        <v>0</v>
      </c>
      <c r="AV98" s="133">
        <f>'101.3 - MK Štefánikova - ...'!J33</f>
        <v>0</v>
      </c>
      <c r="AW98" s="133">
        <f>'101.3 - MK Štefánikova - ...'!J34</f>
        <v>0</v>
      </c>
      <c r="AX98" s="133">
        <f>'101.3 - MK Štefánikova - ...'!J35</f>
        <v>0</v>
      </c>
      <c r="AY98" s="133">
        <f>'101.3 - MK Štefánikova - ...'!J36</f>
        <v>0</v>
      </c>
      <c r="AZ98" s="133">
        <f>'101.3 - MK Štefánikova - ...'!F33</f>
        <v>0</v>
      </c>
      <c r="BA98" s="133">
        <f>'101.3 - MK Štefánikova - ...'!F34</f>
        <v>0</v>
      </c>
      <c r="BB98" s="133">
        <f>'101.3 - MK Štefánikova - ...'!F35</f>
        <v>0</v>
      </c>
      <c r="BC98" s="133">
        <f>'101.3 - MK Štefánikova - ...'!F36</f>
        <v>0</v>
      </c>
      <c r="BD98" s="135">
        <f>'101.3 - MK Štefánikova - ...'!F37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xXNpx6BhCoOwASE/cVk27hl/Aqmz0VTWdiPzQpQtiE0Rki0neFw3+ZJQpGV8oDQBdw1g/pQCSSzf3mOpfsSpgA==" hashValue="XHr5p3Ybiln7pz3w210OClLGeju5hBujtV2+pE3AyT7k6VnIO7wzw6UiKPdo0ojdz7Fc9rk22ZsC9HwYtSuEFQ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0 - Ostatní a vedlejší ...'!C2" display="/"/>
    <hyperlink ref="A96" location="'101.1 - MK Štefánikova - ...'!C2" display="/"/>
    <hyperlink ref="A97" location="'101.2 - MK Štefánikova'!C2" display="/"/>
    <hyperlink ref="A98" location="'101.3 - MK Štefánikova -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Rekonstrukce MK ul. Štefánikova, úsek Pražská a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ROUND((SUM(BE124:BE185)),  2)</f>
        <v>0</v>
      </c>
      <c r="G33" s="38"/>
      <c r="H33" s="38"/>
      <c r="I33" s="155">
        <v>0.20999999999999999</v>
      </c>
      <c r="J33" s="154">
        <f>ROUND(((SUM(BE124:BE185))*I33),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ROUND((SUM(BF124:BF185)),  2)</f>
        <v>0</v>
      </c>
      <c r="G34" s="38"/>
      <c r="H34" s="38"/>
      <c r="I34" s="155">
        <v>0.12</v>
      </c>
      <c r="J34" s="154">
        <f>ROUND(((SUM(BF124:BF185))*I34),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ROUND((SUM(BG124:BG185)),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ROUND((SUM(BH124:BH185)),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ROUND((SUM(BI124:BI185)),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MK ul. Štefánikova, úsek Pražská a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000 - Ostatní a vedlejší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23. 4. 2025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105</v>
      </c>
      <c r="E98" s="182"/>
      <c r="F98" s="182"/>
      <c r="G98" s="182"/>
      <c r="H98" s="182"/>
      <c r="I98" s="182"/>
      <c r="J98" s="183">
        <f>J126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106</v>
      </c>
      <c r="E99" s="182"/>
      <c r="F99" s="182"/>
      <c r="G99" s="182"/>
      <c r="H99" s="182"/>
      <c r="I99" s="182"/>
      <c r="J99" s="183">
        <f>J137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107</v>
      </c>
      <c r="E100" s="182"/>
      <c r="F100" s="182"/>
      <c r="G100" s="182"/>
      <c r="H100" s="182"/>
      <c r="I100" s="182"/>
      <c r="J100" s="183">
        <f>J142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J146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J167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J174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111</v>
      </c>
      <c r="E104" s="188"/>
      <c r="F104" s="188"/>
      <c r="G104" s="188"/>
      <c r="H104" s="188"/>
      <c r="I104" s="188"/>
      <c r="J104" s="189">
        <f>J181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112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6.25" customHeight="1">
      <c r="A114" s="38"/>
      <c r="B114" s="39"/>
      <c r="C114" s="40"/>
      <c r="D114" s="40"/>
      <c r="E114" s="174" t="str">
        <f>E7</f>
        <v>Rekonstrukce MK ul. Štefánikova, úsek Pražská a Božkova, Český Těšín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97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000 - Ostatní a vedlejší náklady stavby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Český Těšín</v>
      </c>
      <c r="G118" s="40"/>
      <c r="H118" s="40"/>
      <c r="I118" s="32" t="s">
        <v>22</v>
      </c>
      <c r="J118" s="79" t="str">
        <f>IF(J12="","",J12)</f>
        <v>23. 4. 2025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>Město Český Těšín</v>
      </c>
      <c r="G120" s="40"/>
      <c r="H120" s="40"/>
      <c r="I120" s="32" t="s">
        <v>30</v>
      </c>
      <c r="J120" s="36" t="str">
        <f>E21</f>
        <v>DOPRAPLAN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IF(E18="","",E18)</f>
        <v>Vyplň údaj</v>
      </c>
      <c r="G121" s="40"/>
      <c r="H121" s="40"/>
      <c r="I121" s="32" t="s">
        <v>33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113</v>
      </c>
      <c r="D123" s="194" t="s">
        <v>61</v>
      </c>
      <c r="E123" s="194" t="s">
        <v>57</v>
      </c>
      <c r="F123" s="194" t="s">
        <v>58</v>
      </c>
      <c r="G123" s="194" t="s">
        <v>114</v>
      </c>
      <c r="H123" s="194" t="s">
        <v>115</v>
      </c>
      <c r="I123" s="194" t="s">
        <v>116</v>
      </c>
      <c r="J123" s="195" t="s">
        <v>101</v>
      </c>
      <c r="K123" s="196" t="s">
        <v>117</v>
      </c>
      <c r="L123" s="197"/>
      <c r="M123" s="100" t="s">
        <v>1</v>
      </c>
      <c r="N123" s="101" t="s">
        <v>40</v>
      </c>
      <c r="O123" s="101" t="s">
        <v>118</v>
      </c>
      <c r="P123" s="101" t="s">
        <v>119</v>
      </c>
      <c r="Q123" s="101" t="s">
        <v>120</v>
      </c>
      <c r="R123" s="101" t="s">
        <v>121</v>
      </c>
      <c r="S123" s="101" t="s">
        <v>122</v>
      </c>
      <c r="T123" s="102" t="s">
        <v>123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124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P125+P126+P137+P142</f>
        <v>0</v>
      </c>
      <c r="Q124" s="104"/>
      <c r="R124" s="200">
        <f>R125+R126+R137+R142</f>
        <v>0</v>
      </c>
      <c r="S124" s="104"/>
      <c r="T124" s="201">
        <f>T125+T126+T137+T142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75</v>
      </c>
      <c r="AU124" s="17" t="s">
        <v>103</v>
      </c>
      <c r="BK124" s="202">
        <f>BK125+BK126+BK137+BK142</f>
        <v>0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125</v>
      </c>
      <c r="F125" s="206" t="s">
        <v>126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v>0</v>
      </c>
      <c r="Q125" s="211"/>
      <c r="R125" s="212">
        <v>0</v>
      </c>
      <c r="S125" s="211"/>
      <c r="T125" s="213"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127</v>
      </c>
      <c r="BK125" s="216"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128</v>
      </c>
      <c r="F126" s="206" t="s">
        <v>129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SUM(P127:P136)</f>
        <v>0</v>
      </c>
      <c r="Q126" s="211"/>
      <c r="R126" s="212">
        <f>SUM(R127:R136)</f>
        <v>0</v>
      </c>
      <c r="S126" s="211"/>
      <c r="T126" s="213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130</v>
      </c>
      <c r="AT126" s="215" t="s">
        <v>75</v>
      </c>
      <c r="AU126" s="215" t="s">
        <v>76</v>
      </c>
      <c r="AY126" s="214" t="s">
        <v>127</v>
      </c>
      <c r="BK126" s="216">
        <f>SUM(BK127:BK136)</f>
        <v>0</v>
      </c>
    </row>
    <row r="127" s="2" customFormat="1" ht="16.5" customHeight="1">
      <c r="A127" s="38"/>
      <c r="B127" s="39"/>
      <c r="C127" s="217" t="s">
        <v>84</v>
      </c>
      <c r="D127" s="217" t="s">
        <v>131</v>
      </c>
      <c r="E127" s="218" t="s">
        <v>132</v>
      </c>
      <c r="F127" s="219" t="s">
        <v>133</v>
      </c>
      <c r="G127" s="220" t="s">
        <v>134</v>
      </c>
      <c r="H127" s="221">
        <v>1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130</v>
      </c>
      <c r="AT127" s="229" t="s">
        <v>131</v>
      </c>
      <c r="AU127" s="229" t="s">
        <v>84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130</v>
      </c>
      <c r="BM127" s="229" t="s">
        <v>135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137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84</v>
      </c>
    </row>
    <row r="129" s="2" customFormat="1">
      <c r="A129" s="38"/>
      <c r="B129" s="39"/>
      <c r="C129" s="40"/>
      <c r="D129" s="231" t="s">
        <v>138</v>
      </c>
      <c r="E129" s="40"/>
      <c r="F129" s="236" t="s">
        <v>139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84</v>
      </c>
    </row>
    <row r="130" s="13" customFormat="1">
      <c r="A130" s="13"/>
      <c r="B130" s="237"/>
      <c r="C130" s="238"/>
      <c r="D130" s="231" t="s">
        <v>140</v>
      </c>
      <c r="E130" s="239" t="s">
        <v>1</v>
      </c>
      <c r="F130" s="240" t="s">
        <v>84</v>
      </c>
      <c r="G130" s="238"/>
      <c r="H130" s="241">
        <v>1</v>
      </c>
      <c r="I130" s="242"/>
      <c r="J130" s="238"/>
      <c r="K130" s="238"/>
      <c r="L130" s="243"/>
      <c r="M130" s="244"/>
      <c r="N130" s="245"/>
      <c r="O130" s="245"/>
      <c r="P130" s="245"/>
      <c r="Q130" s="245"/>
      <c r="R130" s="245"/>
      <c r="S130" s="245"/>
      <c r="T130" s="24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7" t="s">
        <v>140</v>
      </c>
      <c r="AU130" s="247" t="s">
        <v>84</v>
      </c>
      <c r="AV130" s="13" t="s">
        <v>86</v>
      </c>
      <c r="AW130" s="13" t="s">
        <v>32</v>
      </c>
      <c r="AX130" s="13" t="s">
        <v>84</v>
      </c>
      <c r="AY130" s="247" t="s">
        <v>127</v>
      </c>
    </row>
    <row r="131" s="2" customFormat="1" ht="21.75" customHeight="1">
      <c r="A131" s="38"/>
      <c r="B131" s="39"/>
      <c r="C131" s="217" t="s">
        <v>86</v>
      </c>
      <c r="D131" s="217" t="s">
        <v>131</v>
      </c>
      <c r="E131" s="218" t="s">
        <v>141</v>
      </c>
      <c r="F131" s="219" t="s">
        <v>142</v>
      </c>
      <c r="G131" s="220" t="s">
        <v>134</v>
      </c>
      <c r="H131" s="221">
        <v>1</v>
      </c>
      <c r="I131" s="222"/>
      <c r="J131" s="223">
        <f>ROUND(I131*H131,2)</f>
        <v>0</v>
      </c>
      <c r="K131" s="224"/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130</v>
      </c>
      <c r="AT131" s="229" t="s">
        <v>131</v>
      </c>
      <c r="AU131" s="229" t="s">
        <v>84</v>
      </c>
      <c r="AY131" s="17" t="s">
        <v>127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130</v>
      </c>
      <c r="BM131" s="229" t="s">
        <v>143</v>
      </c>
    </row>
    <row r="132" s="2" customFormat="1">
      <c r="A132" s="38"/>
      <c r="B132" s="39"/>
      <c r="C132" s="40"/>
      <c r="D132" s="231" t="s">
        <v>136</v>
      </c>
      <c r="E132" s="40"/>
      <c r="F132" s="232" t="s">
        <v>144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84</v>
      </c>
    </row>
    <row r="133" s="13" customFormat="1">
      <c r="A133" s="13"/>
      <c r="B133" s="237"/>
      <c r="C133" s="238"/>
      <c r="D133" s="231" t="s">
        <v>140</v>
      </c>
      <c r="E133" s="239" t="s">
        <v>1</v>
      </c>
      <c r="F133" s="240" t="s">
        <v>84</v>
      </c>
      <c r="G133" s="238"/>
      <c r="H133" s="241">
        <v>1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140</v>
      </c>
      <c r="AU133" s="247" t="s">
        <v>84</v>
      </c>
      <c r="AV133" s="13" t="s">
        <v>86</v>
      </c>
      <c r="AW133" s="13" t="s">
        <v>32</v>
      </c>
      <c r="AX133" s="13" t="s">
        <v>84</v>
      </c>
      <c r="AY133" s="247" t="s">
        <v>127</v>
      </c>
    </row>
    <row r="134" s="2" customFormat="1" ht="24.15" customHeight="1">
      <c r="A134" s="38"/>
      <c r="B134" s="39"/>
      <c r="C134" s="217" t="s">
        <v>145</v>
      </c>
      <c r="D134" s="217" t="s">
        <v>131</v>
      </c>
      <c r="E134" s="218" t="s">
        <v>146</v>
      </c>
      <c r="F134" s="219" t="s">
        <v>147</v>
      </c>
      <c r="G134" s="220" t="s">
        <v>134</v>
      </c>
      <c r="H134" s="221">
        <v>1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130</v>
      </c>
      <c r="AT134" s="229" t="s">
        <v>131</v>
      </c>
      <c r="AU134" s="229" t="s">
        <v>84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130</v>
      </c>
      <c r="BM134" s="229" t="s">
        <v>148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149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84</v>
      </c>
    </row>
    <row r="136" s="13" customFormat="1">
      <c r="A136" s="13"/>
      <c r="B136" s="237"/>
      <c r="C136" s="238"/>
      <c r="D136" s="231" t="s">
        <v>140</v>
      </c>
      <c r="E136" s="239" t="s">
        <v>1</v>
      </c>
      <c r="F136" s="240" t="s">
        <v>84</v>
      </c>
      <c r="G136" s="238"/>
      <c r="H136" s="241">
        <v>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7" t="s">
        <v>140</v>
      </c>
      <c r="AU136" s="247" t="s">
        <v>84</v>
      </c>
      <c r="AV136" s="13" t="s">
        <v>86</v>
      </c>
      <c r="AW136" s="13" t="s">
        <v>32</v>
      </c>
      <c r="AX136" s="13" t="s">
        <v>84</v>
      </c>
      <c r="AY136" s="247" t="s">
        <v>127</v>
      </c>
    </row>
    <row r="137" s="12" customFormat="1" ht="25.92" customHeight="1">
      <c r="A137" s="12"/>
      <c r="B137" s="203"/>
      <c r="C137" s="204"/>
      <c r="D137" s="205" t="s">
        <v>75</v>
      </c>
      <c r="E137" s="206" t="s">
        <v>150</v>
      </c>
      <c r="F137" s="206" t="s">
        <v>151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SUM(P138:P141)</f>
        <v>0</v>
      </c>
      <c r="Q137" s="211"/>
      <c r="R137" s="212">
        <f>SUM(R138:R141)</f>
        <v>0</v>
      </c>
      <c r="S137" s="211"/>
      <c r="T137" s="21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130</v>
      </c>
      <c r="AT137" s="215" t="s">
        <v>75</v>
      </c>
      <c r="AU137" s="215" t="s">
        <v>76</v>
      </c>
      <c r="AY137" s="214" t="s">
        <v>127</v>
      </c>
      <c r="BK137" s="216">
        <f>SUM(BK138:BK141)</f>
        <v>0</v>
      </c>
    </row>
    <row r="138" s="2" customFormat="1" ht="16.5" customHeight="1">
      <c r="A138" s="38"/>
      <c r="B138" s="39"/>
      <c r="C138" s="217" t="s">
        <v>130</v>
      </c>
      <c r="D138" s="217" t="s">
        <v>131</v>
      </c>
      <c r="E138" s="218" t="s">
        <v>152</v>
      </c>
      <c r="F138" s="219" t="s">
        <v>153</v>
      </c>
      <c r="G138" s="220" t="s">
        <v>154</v>
      </c>
      <c r="H138" s="221">
        <v>2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130</v>
      </c>
      <c r="AT138" s="229" t="s">
        <v>131</v>
      </c>
      <c r="AU138" s="229" t="s">
        <v>84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130</v>
      </c>
      <c r="BM138" s="229" t="s">
        <v>155</v>
      </c>
    </row>
    <row r="139" s="2" customFormat="1">
      <c r="A139" s="38"/>
      <c r="B139" s="39"/>
      <c r="C139" s="40"/>
      <c r="D139" s="231" t="s">
        <v>136</v>
      </c>
      <c r="E139" s="40"/>
      <c r="F139" s="232" t="s">
        <v>156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84</v>
      </c>
    </row>
    <row r="140" s="2" customFormat="1">
      <c r="A140" s="38"/>
      <c r="B140" s="39"/>
      <c r="C140" s="40"/>
      <c r="D140" s="231" t="s">
        <v>138</v>
      </c>
      <c r="E140" s="40"/>
      <c r="F140" s="236" t="s">
        <v>157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84</v>
      </c>
    </row>
    <row r="141" s="13" customFormat="1">
      <c r="A141" s="13"/>
      <c r="B141" s="237"/>
      <c r="C141" s="238"/>
      <c r="D141" s="231" t="s">
        <v>140</v>
      </c>
      <c r="E141" s="239" t="s">
        <v>1</v>
      </c>
      <c r="F141" s="240" t="s">
        <v>86</v>
      </c>
      <c r="G141" s="238"/>
      <c r="H141" s="241">
        <v>2</v>
      </c>
      <c r="I141" s="242"/>
      <c r="J141" s="238"/>
      <c r="K141" s="238"/>
      <c r="L141" s="243"/>
      <c r="M141" s="244"/>
      <c r="N141" s="245"/>
      <c r="O141" s="245"/>
      <c r="P141" s="245"/>
      <c r="Q141" s="245"/>
      <c r="R141" s="245"/>
      <c r="S141" s="245"/>
      <c r="T141" s="24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7" t="s">
        <v>140</v>
      </c>
      <c r="AU141" s="247" t="s">
        <v>84</v>
      </c>
      <c r="AV141" s="13" t="s">
        <v>86</v>
      </c>
      <c r="AW141" s="13" t="s">
        <v>32</v>
      </c>
      <c r="AX141" s="13" t="s">
        <v>84</v>
      </c>
      <c r="AY141" s="247" t="s">
        <v>127</v>
      </c>
    </row>
    <row r="142" s="12" customFormat="1" ht="25.92" customHeight="1">
      <c r="A142" s="12"/>
      <c r="B142" s="203"/>
      <c r="C142" s="204"/>
      <c r="D142" s="205" t="s">
        <v>75</v>
      </c>
      <c r="E142" s="206" t="s">
        <v>158</v>
      </c>
      <c r="F142" s="206" t="s">
        <v>159</v>
      </c>
      <c r="G142" s="204"/>
      <c r="H142" s="204"/>
      <c r="I142" s="207"/>
      <c r="J142" s="208">
        <f>BK142</f>
        <v>0</v>
      </c>
      <c r="K142" s="204"/>
      <c r="L142" s="209"/>
      <c r="M142" s="210"/>
      <c r="N142" s="211"/>
      <c r="O142" s="211"/>
      <c r="P142" s="212">
        <f>P143+SUM(P144:P146)+P167+P174+P181</f>
        <v>0</v>
      </c>
      <c r="Q142" s="211"/>
      <c r="R142" s="212">
        <f>R143+SUM(R144:R146)+R167+R174+R181</f>
        <v>0</v>
      </c>
      <c r="S142" s="211"/>
      <c r="T142" s="213">
        <f>T143+SUM(T144:T146)+T167+T174+T181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160</v>
      </c>
      <c r="AT142" s="215" t="s">
        <v>75</v>
      </c>
      <c r="AU142" s="215" t="s">
        <v>76</v>
      </c>
      <c r="AY142" s="214" t="s">
        <v>127</v>
      </c>
      <c r="BK142" s="216">
        <f>BK143+SUM(BK144:BK146)+BK167+BK174+BK181</f>
        <v>0</v>
      </c>
    </row>
    <row r="143" s="2" customFormat="1" ht="16.5" customHeight="1">
      <c r="A143" s="38"/>
      <c r="B143" s="39"/>
      <c r="C143" s="217" t="s">
        <v>160</v>
      </c>
      <c r="D143" s="217" t="s">
        <v>131</v>
      </c>
      <c r="E143" s="218" t="s">
        <v>161</v>
      </c>
      <c r="F143" s="219" t="s">
        <v>162</v>
      </c>
      <c r="G143" s="220" t="s">
        <v>163</v>
      </c>
      <c r="H143" s="221">
        <v>1</v>
      </c>
      <c r="I143" s="222"/>
      <c r="J143" s="223">
        <f>ROUND(I143*H143,2)</f>
        <v>0</v>
      </c>
      <c r="K143" s="224"/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164</v>
      </c>
      <c r="AT143" s="229" t="s">
        <v>131</v>
      </c>
      <c r="AU143" s="229" t="s">
        <v>84</v>
      </c>
      <c r="AY143" s="17" t="s">
        <v>127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164</v>
      </c>
      <c r="BM143" s="229" t="s">
        <v>165</v>
      </c>
    </row>
    <row r="144" s="2" customFormat="1">
      <c r="A144" s="38"/>
      <c r="B144" s="39"/>
      <c r="C144" s="40"/>
      <c r="D144" s="231" t="s">
        <v>138</v>
      </c>
      <c r="E144" s="40"/>
      <c r="F144" s="236" t="s">
        <v>166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84</v>
      </c>
    </row>
    <row r="145" s="13" customFormat="1">
      <c r="A145" s="13"/>
      <c r="B145" s="237"/>
      <c r="C145" s="238"/>
      <c r="D145" s="231" t="s">
        <v>140</v>
      </c>
      <c r="E145" s="239" t="s">
        <v>1</v>
      </c>
      <c r="F145" s="240" t="s">
        <v>84</v>
      </c>
      <c r="G145" s="238"/>
      <c r="H145" s="241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140</v>
      </c>
      <c r="AU145" s="247" t="s">
        <v>84</v>
      </c>
      <c r="AV145" s="13" t="s">
        <v>86</v>
      </c>
      <c r="AW145" s="13" t="s">
        <v>32</v>
      </c>
      <c r="AX145" s="13" t="s">
        <v>84</v>
      </c>
      <c r="AY145" s="247" t="s">
        <v>127</v>
      </c>
    </row>
    <row r="146" s="12" customFormat="1" ht="22.8" customHeight="1">
      <c r="A146" s="12"/>
      <c r="B146" s="203"/>
      <c r="C146" s="204"/>
      <c r="D146" s="205" t="s">
        <v>75</v>
      </c>
      <c r="E146" s="248" t="s">
        <v>167</v>
      </c>
      <c r="F146" s="248" t="s">
        <v>168</v>
      </c>
      <c r="G146" s="204"/>
      <c r="H146" s="204"/>
      <c r="I146" s="207"/>
      <c r="J146" s="249">
        <f>BK146</f>
        <v>0</v>
      </c>
      <c r="K146" s="204"/>
      <c r="L146" s="209"/>
      <c r="M146" s="210"/>
      <c r="N146" s="211"/>
      <c r="O146" s="211"/>
      <c r="P146" s="212">
        <f>SUM(P147:P166)</f>
        <v>0</v>
      </c>
      <c r="Q146" s="211"/>
      <c r="R146" s="212">
        <f>SUM(R147:R166)</f>
        <v>0</v>
      </c>
      <c r="S146" s="211"/>
      <c r="T146" s="213">
        <f>SUM(T147:T166)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160</v>
      </c>
      <c r="AT146" s="215" t="s">
        <v>75</v>
      </c>
      <c r="AU146" s="215" t="s">
        <v>84</v>
      </c>
      <c r="AY146" s="214" t="s">
        <v>127</v>
      </c>
      <c r="BK146" s="216">
        <f>SUM(BK147:BK166)</f>
        <v>0</v>
      </c>
    </row>
    <row r="147" s="2" customFormat="1" ht="16.5" customHeight="1">
      <c r="A147" s="38"/>
      <c r="B147" s="39"/>
      <c r="C147" s="217" t="s">
        <v>169</v>
      </c>
      <c r="D147" s="217" t="s">
        <v>131</v>
      </c>
      <c r="E147" s="218" t="s">
        <v>170</v>
      </c>
      <c r="F147" s="219" t="s">
        <v>171</v>
      </c>
      <c r="G147" s="220" t="s">
        <v>172</v>
      </c>
      <c r="H147" s="221">
        <v>1</v>
      </c>
      <c r="I147" s="222"/>
      <c r="J147" s="223">
        <f>ROUND(I147*H147,2)</f>
        <v>0</v>
      </c>
      <c r="K147" s="224"/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164</v>
      </c>
      <c r="AT147" s="229" t="s">
        <v>131</v>
      </c>
      <c r="AU147" s="229" t="s">
        <v>86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164</v>
      </c>
      <c r="BM147" s="229" t="s">
        <v>173</v>
      </c>
    </row>
    <row r="148" s="2" customFormat="1">
      <c r="A148" s="38"/>
      <c r="B148" s="39"/>
      <c r="C148" s="40"/>
      <c r="D148" s="231" t="s">
        <v>136</v>
      </c>
      <c r="E148" s="40"/>
      <c r="F148" s="232" t="s">
        <v>174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86</v>
      </c>
    </row>
    <row r="149" s="2" customFormat="1">
      <c r="A149" s="38"/>
      <c r="B149" s="39"/>
      <c r="C149" s="40"/>
      <c r="D149" s="250" t="s">
        <v>175</v>
      </c>
      <c r="E149" s="40"/>
      <c r="F149" s="251" t="s">
        <v>176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86</v>
      </c>
    </row>
    <row r="150" s="13" customFormat="1">
      <c r="A150" s="13"/>
      <c r="B150" s="237"/>
      <c r="C150" s="238"/>
      <c r="D150" s="231" t="s">
        <v>140</v>
      </c>
      <c r="E150" s="239" t="s">
        <v>1</v>
      </c>
      <c r="F150" s="240" t="s">
        <v>84</v>
      </c>
      <c r="G150" s="238"/>
      <c r="H150" s="241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86</v>
      </c>
      <c r="AV150" s="13" t="s">
        <v>86</v>
      </c>
      <c r="AW150" s="13" t="s">
        <v>32</v>
      </c>
      <c r="AX150" s="13" t="s">
        <v>84</v>
      </c>
      <c r="AY150" s="247" t="s">
        <v>127</v>
      </c>
    </row>
    <row r="151" s="2" customFormat="1" ht="16.5" customHeight="1">
      <c r="A151" s="38"/>
      <c r="B151" s="39"/>
      <c r="C151" s="217" t="s">
        <v>177</v>
      </c>
      <c r="D151" s="217" t="s">
        <v>131</v>
      </c>
      <c r="E151" s="218" t="s">
        <v>178</v>
      </c>
      <c r="F151" s="219" t="s">
        <v>179</v>
      </c>
      <c r="G151" s="220" t="s">
        <v>163</v>
      </c>
      <c r="H151" s="221">
        <v>1</v>
      </c>
      <c r="I151" s="222"/>
      <c r="J151" s="223">
        <f>ROUND(I151*H151,2)</f>
        <v>0</v>
      </c>
      <c r="K151" s="224"/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164</v>
      </c>
      <c r="AT151" s="229" t="s">
        <v>131</v>
      </c>
      <c r="AU151" s="229" t="s">
        <v>86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164</v>
      </c>
      <c r="BM151" s="229" t="s">
        <v>180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179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86</v>
      </c>
    </row>
    <row r="153" s="2" customFormat="1">
      <c r="A153" s="38"/>
      <c r="B153" s="39"/>
      <c r="C153" s="40"/>
      <c r="D153" s="250" t="s">
        <v>175</v>
      </c>
      <c r="E153" s="40"/>
      <c r="F153" s="251" t="s">
        <v>181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175</v>
      </c>
      <c r="AU153" s="17" t="s">
        <v>86</v>
      </c>
    </row>
    <row r="154" s="13" customFormat="1">
      <c r="A154" s="13"/>
      <c r="B154" s="237"/>
      <c r="C154" s="238"/>
      <c r="D154" s="231" t="s">
        <v>140</v>
      </c>
      <c r="E154" s="239" t="s">
        <v>1</v>
      </c>
      <c r="F154" s="240" t="s">
        <v>84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86</v>
      </c>
      <c r="AV154" s="13" t="s">
        <v>86</v>
      </c>
      <c r="AW154" s="13" t="s">
        <v>32</v>
      </c>
      <c r="AX154" s="13" t="s">
        <v>84</v>
      </c>
      <c r="AY154" s="247" t="s">
        <v>127</v>
      </c>
    </row>
    <row r="155" s="2" customFormat="1" ht="16.5" customHeight="1">
      <c r="A155" s="38"/>
      <c r="B155" s="39"/>
      <c r="C155" s="217" t="s">
        <v>182</v>
      </c>
      <c r="D155" s="217" t="s">
        <v>131</v>
      </c>
      <c r="E155" s="218" t="s">
        <v>183</v>
      </c>
      <c r="F155" s="219" t="s">
        <v>184</v>
      </c>
      <c r="G155" s="220" t="s">
        <v>172</v>
      </c>
      <c r="H155" s="221">
        <v>1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164</v>
      </c>
      <c r="AT155" s="229" t="s">
        <v>131</v>
      </c>
      <c r="AU155" s="229" t="s">
        <v>86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164</v>
      </c>
      <c r="BM155" s="229" t="s">
        <v>185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186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86</v>
      </c>
    </row>
    <row r="157" s="2" customFormat="1">
      <c r="A157" s="38"/>
      <c r="B157" s="39"/>
      <c r="C157" s="40"/>
      <c r="D157" s="250" t="s">
        <v>175</v>
      </c>
      <c r="E157" s="40"/>
      <c r="F157" s="251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175</v>
      </c>
      <c r="AU157" s="17" t="s">
        <v>86</v>
      </c>
    </row>
    <row r="158" s="13" customFormat="1">
      <c r="A158" s="13"/>
      <c r="B158" s="237"/>
      <c r="C158" s="238"/>
      <c r="D158" s="231" t="s">
        <v>140</v>
      </c>
      <c r="E158" s="239" t="s">
        <v>1</v>
      </c>
      <c r="F158" s="240" t="s">
        <v>84</v>
      </c>
      <c r="G158" s="238"/>
      <c r="H158" s="241">
        <v>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140</v>
      </c>
      <c r="AU158" s="247" t="s">
        <v>86</v>
      </c>
      <c r="AV158" s="13" t="s">
        <v>86</v>
      </c>
      <c r="AW158" s="13" t="s">
        <v>32</v>
      </c>
      <c r="AX158" s="13" t="s">
        <v>84</v>
      </c>
      <c r="AY158" s="247" t="s">
        <v>127</v>
      </c>
    </row>
    <row r="159" s="2" customFormat="1" ht="16.5" customHeight="1">
      <c r="A159" s="38"/>
      <c r="B159" s="39"/>
      <c r="C159" s="217" t="s">
        <v>188</v>
      </c>
      <c r="D159" s="217" t="s">
        <v>131</v>
      </c>
      <c r="E159" s="218" t="s">
        <v>189</v>
      </c>
      <c r="F159" s="219" t="s">
        <v>190</v>
      </c>
      <c r="G159" s="220" t="s">
        <v>163</v>
      </c>
      <c r="H159" s="221">
        <v>1</v>
      </c>
      <c r="I159" s="222"/>
      <c r="J159" s="223">
        <f>ROUND(I159*H159,2)</f>
        <v>0</v>
      </c>
      <c r="K159" s="224"/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164</v>
      </c>
      <c r="AT159" s="229" t="s">
        <v>131</v>
      </c>
      <c r="AU159" s="229" t="s">
        <v>86</v>
      </c>
      <c r="AY159" s="17" t="s">
        <v>127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164</v>
      </c>
      <c r="BM159" s="229" t="s">
        <v>191</v>
      </c>
    </row>
    <row r="160" s="2" customFormat="1">
      <c r="A160" s="38"/>
      <c r="B160" s="39"/>
      <c r="C160" s="40"/>
      <c r="D160" s="231" t="s">
        <v>136</v>
      </c>
      <c r="E160" s="40"/>
      <c r="F160" s="232" t="s">
        <v>192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86</v>
      </c>
    </row>
    <row r="161" s="2" customFormat="1">
      <c r="A161" s="38"/>
      <c r="B161" s="39"/>
      <c r="C161" s="40"/>
      <c r="D161" s="250" t="s">
        <v>175</v>
      </c>
      <c r="E161" s="40"/>
      <c r="F161" s="251" t="s">
        <v>193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175</v>
      </c>
      <c r="AU161" s="17" t="s">
        <v>86</v>
      </c>
    </row>
    <row r="162" s="13" customFormat="1">
      <c r="A162" s="13"/>
      <c r="B162" s="237"/>
      <c r="C162" s="238"/>
      <c r="D162" s="231" t="s">
        <v>140</v>
      </c>
      <c r="E162" s="239" t="s">
        <v>1</v>
      </c>
      <c r="F162" s="240" t="s">
        <v>84</v>
      </c>
      <c r="G162" s="238"/>
      <c r="H162" s="241">
        <v>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7" t="s">
        <v>140</v>
      </c>
      <c r="AU162" s="247" t="s">
        <v>86</v>
      </c>
      <c r="AV162" s="13" t="s">
        <v>86</v>
      </c>
      <c r="AW162" s="13" t="s">
        <v>32</v>
      </c>
      <c r="AX162" s="13" t="s">
        <v>84</v>
      </c>
      <c r="AY162" s="247" t="s">
        <v>127</v>
      </c>
    </row>
    <row r="163" s="2" customFormat="1" ht="16.5" customHeight="1">
      <c r="A163" s="38"/>
      <c r="B163" s="39"/>
      <c r="C163" s="217" t="s">
        <v>194</v>
      </c>
      <c r="D163" s="217" t="s">
        <v>131</v>
      </c>
      <c r="E163" s="218" t="s">
        <v>195</v>
      </c>
      <c r="F163" s="219" t="s">
        <v>196</v>
      </c>
      <c r="G163" s="220" t="s">
        <v>172</v>
      </c>
      <c r="H163" s="221">
        <v>1</v>
      </c>
      <c r="I163" s="222"/>
      <c r="J163" s="223">
        <f>ROUND(I163*H163,2)</f>
        <v>0</v>
      </c>
      <c r="K163" s="224"/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164</v>
      </c>
      <c r="AT163" s="229" t="s">
        <v>131</v>
      </c>
      <c r="AU163" s="229" t="s">
        <v>86</v>
      </c>
      <c r="AY163" s="17" t="s">
        <v>127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164</v>
      </c>
      <c r="BM163" s="229" t="s">
        <v>197</v>
      </c>
    </row>
    <row r="164" s="2" customFormat="1">
      <c r="A164" s="38"/>
      <c r="B164" s="39"/>
      <c r="C164" s="40"/>
      <c r="D164" s="231" t="s">
        <v>136</v>
      </c>
      <c r="E164" s="40"/>
      <c r="F164" s="232" t="s">
        <v>198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86</v>
      </c>
    </row>
    <row r="165" s="2" customFormat="1">
      <c r="A165" s="38"/>
      <c r="B165" s="39"/>
      <c r="C165" s="40"/>
      <c r="D165" s="250" t="s">
        <v>175</v>
      </c>
      <c r="E165" s="40"/>
      <c r="F165" s="251" t="s">
        <v>199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175</v>
      </c>
      <c r="AU165" s="17" t="s">
        <v>86</v>
      </c>
    </row>
    <row r="166" s="13" customFormat="1">
      <c r="A166" s="13"/>
      <c r="B166" s="237"/>
      <c r="C166" s="238"/>
      <c r="D166" s="231" t="s">
        <v>140</v>
      </c>
      <c r="E166" s="239" t="s">
        <v>1</v>
      </c>
      <c r="F166" s="240" t="s">
        <v>84</v>
      </c>
      <c r="G166" s="238"/>
      <c r="H166" s="241">
        <v>1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86</v>
      </c>
      <c r="AV166" s="13" t="s">
        <v>86</v>
      </c>
      <c r="AW166" s="13" t="s">
        <v>32</v>
      </c>
      <c r="AX166" s="13" t="s">
        <v>84</v>
      </c>
      <c r="AY166" s="247" t="s">
        <v>127</v>
      </c>
    </row>
    <row r="167" s="12" customFormat="1" ht="22.8" customHeight="1">
      <c r="A167" s="12"/>
      <c r="B167" s="203"/>
      <c r="C167" s="204"/>
      <c r="D167" s="205" t="s">
        <v>75</v>
      </c>
      <c r="E167" s="248" t="s">
        <v>200</v>
      </c>
      <c r="F167" s="248" t="s">
        <v>201</v>
      </c>
      <c r="G167" s="204"/>
      <c r="H167" s="204"/>
      <c r="I167" s="207"/>
      <c r="J167" s="249">
        <f>BK167</f>
        <v>0</v>
      </c>
      <c r="K167" s="204"/>
      <c r="L167" s="209"/>
      <c r="M167" s="210"/>
      <c r="N167" s="211"/>
      <c r="O167" s="211"/>
      <c r="P167" s="212">
        <f>SUM(P168:P173)</f>
        <v>0</v>
      </c>
      <c r="Q167" s="211"/>
      <c r="R167" s="212">
        <f>SUM(R168:R173)</f>
        <v>0</v>
      </c>
      <c r="S167" s="211"/>
      <c r="T167" s="213">
        <f>SUM(T168:T173)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160</v>
      </c>
      <c r="AT167" s="215" t="s">
        <v>75</v>
      </c>
      <c r="AU167" s="215" t="s">
        <v>84</v>
      </c>
      <c r="AY167" s="214" t="s">
        <v>127</v>
      </c>
      <c r="BK167" s="216">
        <f>SUM(BK168:BK173)</f>
        <v>0</v>
      </c>
    </row>
    <row r="168" s="2" customFormat="1" ht="16.5" customHeight="1">
      <c r="A168" s="38"/>
      <c r="B168" s="39"/>
      <c r="C168" s="217" t="s">
        <v>202</v>
      </c>
      <c r="D168" s="217" t="s">
        <v>131</v>
      </c>
      <c r="E168" s="218" t="s">
        <v>203</v>
      </c>
      <c r="F168" s="219" t="s">
        <v>204</v>
      </c>
      <c r="G168" s="220" t="s">
        <v>163</v>
      </c>
      <c r="H168" s="221">
        <v>1</v>
      </c>
      <c r="I168" s="222"/>
      <c r="J168" s="223">
        <f>ROUND(I168*H168,2)</f>
        <v>0</v>
      </c>
      <c r="K168" s="224"/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130</v>
      </c>
      <c r="AT168" s="229" t="s">
        <v>131</v>
      </c>
      <c r="AU168" s="229" t="s">
        <v>86</v>
      </c>
      <c r="AY168" s="17" t="s">
        <v>127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130</v>
      </c>
      <c r="BM168" s="229" t="s">
        <v>205</v>
      </c>
    </row>
    <row r="169" s="2" customFormat="1">
      <c r="A169" s="38"/>
      <c r="B169" s="39"/>
      <c r="C169" s="40"/>
      <c r="D169" s="231" t="s">
        <v>136</v>
      </c>
      <c r="E169" s="40"/>
      <c r="F169" s="232" t="s">
        <v>206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86</v>
      </c>
    </row>
    <row r="170" s="13" customFormat="1">
      <c r="A170" s="13"/>
      <c r="B170" s="237"/>
      <c r="C170" s="238"/>
      <c r="D170" s="231" t="s">
        <v>140</v>
      </c>
      <c r="E170" s="239" t="s">
        <v>1</v>
      </c>
      <c r="F170" s="240" t="s">
        <v>84</v>
      </c>
      <c r="G170" s="238"/>
      <c r="H170" s="241">
        <v>1</v>
      </c>
      <c r="I170" s="242"/>
      <c r="J170" s="238"/>
      <c r="K170" s="238"/>
      <c r="L170" s="243"/>
      <c r="M170" s="244"/>
      <c r="N170" s="245"/>
      <c r="O170" s="245"/>
      <c r="P170" s="245"/>
      <c r="Q170" s="245"/>
      <c r="R170" s="245"/>
      <c r="S170" s="245"/>
      <c r="T170" s="24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7" t="s">
        <v>140</v>
      </c>
      <c r="AU170" s="247" t="s">
        <v>86</v>
      </c>
      <c r="AV170" s="13" t="s">
        <v>86</v>
      </c>
      <c r="AW170" s="13" t="s">
        <v>32</v>
      </c>
      <c r="AX170" s="13" t="s">
        <v>84</v>
      </c>
      <c r="AY170" s="247" t="s">
        <v>127</v>
      </c>
    </row>
    <row r="171" s="2" customFormat="1" ht="16.5" customHeight="1">
      <c r="A171" s="38"/>
      <c r="B171" s="39"/>
      <c r="C171" s="217" t="s">
        <v>8</v>
      </c>
      <c r="D171" s="217" t="s">
        <v>131</v>
      </c>
      <c r="E171" s="218" t="s">
        <v>207</v>
      </c>
      <c r="F171" s="219" t="s">
        <v>208</v>
      </c>
      <c r="G171" s="220" t="s">
        <v>163</v>
      </c>
      <c r="H171" s="221">
        <v>1</v>
      </c>
      <c r="I171" s="222"/>
      <c r="J171" s="223">
        <f>ROUND(I171*H171,2)</f>
        <v>0</v>
      </c>
      <c r="K171" s="224"/>
      <c r="L171" s="44"/>
      <c r="M171" s="225" t="s">
        <v>1</v>
      </c>
      <c r="N171" s="226" t="s">
        <v>41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164</v>
      </c>
      <c r="AT171" s="229" t="s">
        <v>131</v>
      </c>
      <c r="AU171" s="229" t="s">
        <v>86</v>
      </c>
      <c r="AY171" s="17" t="s">
        <v>127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84</v>
      </c>
      <c r="BK171" s="230">
        <f>ROUND(I171*H171,2)</f>
        <v>0</v>
      </c>
      <c r="BL171" s="17" t="s">
        <v>164</v>
      </c>
      <c r="BM171" s="229" t="s">
        <v>209</v>
      </c>
    </row>
    <row r="172" s="2" customFormat="1">
      <c r="A172" s="38"/>
      <c r="B172" s="39"/>
      <c r="C172" s="40"/>
      <c r="D172" s="231" t="s">
        <v>136</v>
      </c>
      <c r="E172" s="40"/>
      <c r="F172" s="232" t="s">
        <v>210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136</v>
      </c>
      <c r="AU172" s="17" t="s">
        <v>86</v>
      </c>
    </row>
    <row r="173" s="13" customFormat="1">
      <c r="A173" s="13"/>
      <c r="B173" s="237"/>
      <c r="C173" s="238"/>
      <c r="D173" s="231" t="s">
        <v>140</v>
      </c>
      <c r="E173" s="239" t="s">
        <v>1</v>
      </c>
      <c r="F173" s="240" t="s">
        <v>84</v>
      </c>
      <c r="G173" s="238"/>
      <c r="H173" s="241">
        <v>1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140</v>
      </c>
      <c r="AU173" s="247" t="s">
        <v>86</v>
      </c>
      <c r="AV173" s="13" t="s">
        <v>86</v>
      </c>
      <c r="AW173" s="13" t="s">
        <v>32</v>
      </c>
      <c r="AX173" s="13" t="s">
        <v>84</v>
      </c>
      <c r="AY173" s="247" t="s">
        <v>127</v>
      </c>
    </row>
    <row r="174" s="12" customFormat="1" ht="22.8" customHeight="1">
      <c r="A174" s="12"/>
      <c r="B174" s="203"/>
      <c r="C174" s="204"/>
      <c r="D174" s="205" t="s">
        <v>75</v>
      </c>
      <c r="E174" s="248" t="s">
        <v>211</v>
      </c>
      <c r="F174" s="248" t="s">
        <v>212</v>
      </c>
      <c r="G174" s="204"/>
      <c r="H174" s="204"/>
      <c r="I174" s="207"/>
      <c r="J174" s="249">
        <f>BK174</f>
        <v>0</v>
      </c>
      <c r="K174" s="204"/>
      <c r="L174" s="209"/>
      <c r="M174" s="210"/>
      <c r="N174" s="211"/>
      <c r="O174" s="211"/>
      <c r="P174" s="212">
        <f>SUM(P175:P180)</f>
        <v>0</v>
      </c>
      <c r="Q174" s="211"/>
      <c r="R174" s="212">
        <f>SUM(R175:R180)</f>
        <v>0</v>
      </c>
      <c r="S174" s="211"/>
      <c r="T174" s="213">
        <f>SUM(T175:T180)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160</v>
      </c>
      <c r="AT174" s="215" t="s">
        <v>75</v>
      </c>
      <c r="AU174" s="215" t="s">
        <v>84</v>
      </c>
      <c r="AY174" s="214" t="s">
        <v>127</v>
      </c>
      <c r="BK174" s="216">
        <f>SUM(BK175:BK180)</f>
        <v>0</v>
      </c>
    </row>
    <row r="175" s="2" customFormat="1" ht="16.5" customHeight="1">
      <c r="A175" s="38"/>
      <c r="B175" s="39"/>
      <c r="C175" s="217" t="s">
        <v>213</v>
      </c>
      <c r="D175" s="217" t="s">
        <v>131</v>
      </c>
      <c r="E175" s="218" t="s">
        <v>214</v>
      </c>
      <c r="F175" s="219" t="s">
        <v>215</v>
      </c>
      <c r="G175" s="220" t="s">
        <v>163</v>
      </c>
      <c r="H175" s="221">
        <v>1</v>
      </c>
      <c r="I175" s="222"/>
      <c r="J175" s="223">
        <f>ROUND(I175*H175,2)</f>
        <v>0</v>
      </c>
      <c r="K175" s="224"/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164</v>
      </c>
      <c r="AT175" s="229" t="s">
        <v>131</v>
      </c>
      <c r="AU175" s="229" t="s">
        <v>86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164</v>
      </c>
      <c r="BM175" s="229" t="s">
        <v>216</v>
      </c>
    </row>
    <row r="176" s="2" customFormat="1">
      <c r="A176" s="38"/>
      <c r="B176" s="39"/>
      <c r="C176" s="40"/>
      <c r="D176" s="231" t="s">
        <v>136</v>
      </c>
      <c r="E176" s="40"/>
      <c r="F176" s="232" t="s">
        <v>217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86</v>
      </c>
    </row>
    <row r="177" s="13" customFormat="1">
      <c r="A177" s="13"/>
      <c r="B177" s="237"/>
      <c r="C177" s="238"/>
      <c r="D177" s="231" t="s">
        <v>140</v>
      </c>
      <c r="E177" s="239" t="s">
        <v>1</v>
      </c>
      <c r="F177" s="240" t="s">
        <v>84</v>
      </c>
      <c r="G177" s="238"/>
      <c r="H177" s="241">
        <v>1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140</v>
      </c>
      <c r="AU177" s="247" t="s">
        <v>86</v>
      </c>
      <c r="AV177" s="13" t="s">
        <v>86</v>
      </c>
      <c r="AW177" s="13" t="s">
        <v>32</v>
      </c>
      <c r="AX177" s="13" t="s">
        <v>84</v>
      </c>
      <c r="AY177" s="247" t="s">
        <v>127</v>
      </c>
    </row>
    <row r="178" s="2" customFormat="1" ht="24.15" customHeight="1">
      <c r="A178" s="38"/>
      <c r="B178" s="39"/>
      <c r="C178" s="217" t="s">
        <v>218</v>
      </c>
      <c r="D178" s="217" t="s">
        <v>131</v>
      </c>
      <c r="E178" s="218" t="s">
        <v>219</v>
      </c>
      <c r="F178" s="219" t="s">
        <v>220</v>
      </c>
      <c r="G178" s="220" t="s">
        <v>163</v>
      </c>
      <c r="H178" s="221">
        <v>1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130</v>
      </c>
      <c r="AT178" s="229" t="s">
        <v>131</v>
      </c>
      <c r="AU178" s="229" t="s">
        <v>86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130</v>
      </c>
      <c r="BM178" s="229" t="s">
        <v>221</v>
      </c>
    </row>
    <row r="179" s="2" customFormat="1">
      <c r="A179" s="38"/>
      <c r="B179" s="39"/>
      <c r="C179" s="40"/>
      <c r="D179" s="231" t="s">
        <v>136</v>
      </c>
      <c r="E179" s="40"/>
      <c r="F179" s="232" t="s">
        <v>222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86</v>
      </c>
    </row>
    <row r="180" s="13" customFormat="1">
      <c r="A180" s="13"/>
      <c r="B180" s="237"/>
      <c r="C180" s="238"/>
      <c r="D180" s="231" t="s">
        <v>140</v>
      </c>
      <c r="E180" s="239" t="s">
        <v>1</v>
      </c>
      <c r="F180" s="240" t="s">
        <v>84</v>
      </c>
      <c r="G180" s="238"/>
      <c r="H180" s="241">
        <v>1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140</v>
      </c>
      <c r="AU180" s="247" t="s">
        <v>86</v>
      </c>
      <c r="AV180" s="13" t="s">
        <v>86</v>
      </c>
      <c r="AW180" s="13" t="s">
        <v>32</v>
      </c>
      <c r="AX180" s="13" t="s">
        <v>84</v>
      </c>
      <c r="AY180" s="247" t="s">
        <v>127</v>
      </c>
    </row>
    <row r="181" s="12" customFormat="1" ht="22.8" customHeight="1">
      <c r="A181" s="12"/>
      <c r="B181" s="203"/>
      <c r="C181" s="204"/>
      <c r="D181" s="205" t="s">
        <v>75</v>
      </c>
      <c r="E181" s="248" t="s">
        <v>223</v>
      </c>
      <c r="F181" s="248" t="s">
        <v>224</v>
      </c>
      <c r="G181" s="204"/>
      <c r="H181" s="204"/>
      <c r="I181" s="207"/>
      <c r="J181" s="249">
        <f>BK181</f>
        <v>0</v>
      </c>
      <c r="K181" s="204"/>
      <c r="L181" s="209"/>
      <c r="M181" s="210"/>
      <c r="N181" s="211"/>
      <c r="O181" s="211"/>
      <c r="P181" s="212">
        <f>SUM(P182:P185)</f>
        <v>0</v>
      </c>
      <c r="Q181" s="211"/>
      <c r="R181" s="212">
        <f>SUM(R182:R185)</f>
        <v>0</v>
      </c>
      <c r="S181" s="211"/>
      <c r="T181" s="213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4" t="s">
        <v>160</v>
      </c>
      <c r="AT181" s="215" t="s">
        <v>75</v>
      </c>
      <c r="AU181" s="215" t="s">
        <v>84</v>
      </c>
      <c r="AY181" s="214" t="s">
        <v>127</v>
      </c>
      <c r="BK181" s="216">
        <f>SUM(BK182:BK185)</f>
        <v>0</v>
      </c>
    </row>
    <row r="182" s="2" customFormat="1" ht="16.5" customHeight="1">
      <c r="A182" s="38"/>
      <c r="B182" s="39"/>
      <c r="C182" s="217" t="s">
        <v>225</v>
      </c>
      <c r="D182" s="217" t="s">
        <v>131</v>
      </c>
      <c r="E182" s="218" t="s">
        <v>226</v>
      </c>
      <c r="F182" s="219" t="s">
        <v>227</v>
      </c>
      <c r="G182" s="220" t="s">
        <v>228</v>
      </c>
      <c r="H182" s="221">
        <v>1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164</v>
      </c>
      <c r="AT182" s="229" t="s">
        <v>131</v>
      </c>
      <c r="AU182" s="229" t="s">
        <v>86</v>
      </c>
      <c r="AY182" s="17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164</v>
      </c>
      <c r="BM182" s="229" t="s">
        <v>229</v>
      </c>
    </row>
    <row r="183" s="2" customFormat="1">
      <c r="A183" s="38"/>
      <c r="B183" s="39"/>
      <c r="C183" s="40"/>
      <c r="D183" s="231" t="s">
        <v>136</v>
      </c>
      <c r="E183" s="40"/>
      <c r="F183" s="232" t="s">
        <v>230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136</v>
      </c>
      <c r="AU183" s="17" t="s">
        <v>86</v>
      </c>
    </row>
    <row r="184" s="2" customFormat="1">
      <c r="A184" s="38"/>
      <c r="B184" s="39"/>
      <c r="C184" s="40"/>
      <c r="D184" s="250" t="s">
        <v>175</v>
      </c>
      <c r="E184" s="40"/>
      <c r="F184" s="251" t="s">
        <v>231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86</v>
      </c>
    </row>
    <row r="185" s="13" customFormat="1">
      <c r="A185" s="13"/>
      <c r="B185" s="237"/>
      <c r="C185" s="238"/>
      <c r="D185" s="231" t="s">
        <v>140</v>
      </c>
      <c r="E185" s="239" t="s">
        <v>1</v>
      </c>
      <c r="F185" s="240" t="s">
        <v>84</v>
      </c>
      <c r="G185" s="238"/>
      <c r="H185" s="241">
        <v>1</v>
      </c>
      <c r="I185" s="242"/>
      <c r="J185" s="238"/>
      <c r="K185" s="238"/>
      <c r="L185" s="243"/>
      <c r="M185" s="252"/>
      <c r="N185" s="253"/>
      <c r="O185" s="253"/>
      <c r="P185" s="253"/>
      <c r="Q185" s="253"/>
      <c r="R185" s="253"/>
      <c r="S185" s="253"/>
      <c r="T185" s="25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140</v>
      </c>
      <c r="AU185" s="247" t="s">
        <v>86</v>
      </c>
      <c r="AV185" s="13" t="s">
        <v>86</v>
      </c>
      <c r="AW185" s="13" t="s">
        <v>32</v>
      </c>
      <c r="AX185" s="13" t="s">
        <v>84</v>
      </c>
      <c r="AY185" s="247" t="s">
        <v>127</v>
      </c>
    </row>
    <row r="186" s="2" customFormat="1" ht="6.96" customHeight="1">
      <c r="A186" s="38"/>
      <c r="B186" s="66"/>
      <c r="C186" s="67"/>
      <c r="D186" s="67"/>
      <c r="E186" s="67"/>
      <c r="F186" s="67"/>
      <c r="G186" s="67"/>
      <c r="H186" s="67"/>
      <c r="I186" s="67"/>
      <c r="J186" s="67"/>
      <c r="K186" s="67"/>
      <c r="L186" s="44"/>
      <c r="M186" s="38"/>
      <c r="O186" s="38"/>
      <c r="P186" s="38"/>
      <c r="Q186" s="38"/>
      <c r="R186" s="38"/>
      <c r="S186" s="38"/>
      <c r="T186" s="38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</row>
  </sheetData>
  <sheetProtection sheet="1" autoFilter="0" formatColumns="0" formatRows="0" objects="1" scenarios="1" spinCount="100000" saltValue="S3q86Yh81Z721L2TijBELq7GAdE86mhzj0g7DtKl6x0Uek3RGLYYAfaL5DTJ8CdH0PLMjYOUixZbBWJfqccnDw==" hashValue="oJ46sD7n3NQb44GIXRJWg7udUoY1weCLN8gi+y4rga2uh//b9IN2e9jja8zvHGYJQGzshpCHDAPBzfdhpEvDQw==" algorithmName="SHA-512" password="CC35"/>
  <autoFilter ref="C123:K18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49" r:id="rId1" display="https://podminky.urs.cz/item/CS_URS_2023_01/012103000"/>
    <hyperlink ref="F153" r:id="rId2" display="https://podminky.urs.cz/item/CS_URS_2023_01/012203000"/>
    <hyperlink ref="F157" r:id="rId3" display="https://podminky.urs.cz/item/CS_URS_2023_01/012303000"/>
    <hyperlink ref="F161" r:id="rId4" display="https://podminky.urs.cz/item/CS_URS_2023_01/012403000"/>
    <hyperlink ref="F165" r:id="rId5" display="https://podminky.urs.cz/item/CS_URS_2023_01/013254000"/>
    <hyperlink ref="F184" r:id="rId6" display="https://podminky.urs.cz/item/CS_URS_2023_01/07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  <c r="AZ2" s="255" t="s">
        <v>232</v>
      </c>
      <c r="BA2" s="255" t="s">
        <v>1</v>
      </c>
      <c r="BB2" s="255" t="s">
        <v>1</v>
      </c>
      <c r="BC2" s="255" t="s">
        <v>233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234</v>
      </c>
      <c r="BA3" s="255" t="s">
        <v>1</v>
      </c>
      <c r="BB3" s="255" t="s">
        <v>1</v>
      </c>
      <c r="BC3" s="255" t="s">
        <v>233</v>
      </c>
      <c r="BD3" s="255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  <c r="AZ4" s="255" t="s">
        <v>235</v>
      </c>
      <c r="BA4" s="255" t="s">
        <v>1</v>
      </c>
      <c r="BB4" s="255" t="s">
        <v>1</v>
      </c>
      <c r="BC4" s="255" t="s">
        <v>145</v>
      </c>
      <c r="BD4" s="255" t="s">
        <v>86</v>
      </c>
    </row>
    <row r="5" s="1" customFormat="1" ht="6.96" customHeight="1">
      <c r="B5" s="20"/>
      <c r="L5" s="20"/>
      <c r="AZ5" s="255" t="s">
        <v>236</v>
      </c>
      <c r="BA5" s="255" t="s">
        <v>1</v>
      </c>
      <c r="BB5" s="255" t="s">
        <v>1</v>
      </c>
      <c r="BC5" s="255" t="s">
        <v>237</v>
      </c>
      <c r="BD5" s="255" t="s">
        <v>86</v>
      </c>
    </row>
    <row r="6" s="1" customFormat="1" ht="12" customHeight="1">
      <c r="B6" s="20"/>
      <c r="D6" s="140" t="s">
        <v>16</v>
      </c>
      <c r="L6" s="20"/>
      <c r="AZ6" s="255" t="s">
        <v>238</v>
      </c>
      <c r="BA6" s="255" t="s">
        <v>1</v>
      </c>
      <c r="BB6" s="255" t="s">
        <v>1</v>
      </c>
      <c r="BC6" s="255" t="s">
        <v>239</v>
      </c>
      <c r="BD6" s="255" t="s">
        <v>86</v>
      </c>
    </row>
    <row r="7" s="1" customFormat="1" ht="26.25" customHeight="1">
      <c r="B7" s="20"/>
      <c r="E7" s="141" t="str">
        <f>'Rekapitulace stavby'!K6</f>
        <v>Rekonstrukce MK ul. Štefánikova, úsek Pražská a Božkova, Český Těšín</v>
      </c>
      <c r="F7" s="140"/>
      <c r="G7" s="140"/>
      <c r="H7" s="140"/>
      <c r="L7" s="20"/>
      <c r="AZ7" s="255" t="s">
        <v>240</v>
      </c>
      <c r="BA7" s="255" t="s">
        <v>1</v>
      </c>
      <c r="BB7" s="255" t="s">
        <v>1</v>
      </c>
      <c r="BC7" s="255" t="s">
        <v>241</v>
      </c>
      <c r="BD7" s="255" t="s">
        <v>86</v>
      </c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Z8" s="255" t="s">
        <v>242</v>
      </c>
      <c r="BA8" s="255" t="s">
        <v>1</v>
      </c>
      <c r="BB8" s="255" t="s">
        <v>1</v>
      </c>
      <c r="BC8" s="255" t="s">
        <v>243</v>
      </c>
      <c r="BD8" s="255" t="s">
        <v>86</v>
      </c>
    </row>
    <row r="9" s="2" customFormat="1" ht="16.5" customHeight="1">
      <c r="A9" s="38"/>
      <c r="B9" s="44"/>
      <c r="C9" s="38"/>
      <c r="D9" s="38"/>
      <c r="E9" s="142" t="s">
        <v>244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  <c r="AZ9" s="255" t="s">
        <v>245</v>
      </c>
      <c r="BA9" s="255" t="s">
        <v>1</v>
      </c>
      <c r="BB9" s="255" t="s">
        <v>1</v>
      </c>
      <c r="BC9" s="255" t="s">
        <v>246</v>
      </c>
      <c r="BD9" s="255" t="s">
        <v>86</v>
      </c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  <c r="AZ10" s="255" t="s">
        <v>247</v>
      </c>
      <c r="BA10" s="255" t="s">
        <v>1</v>
      </c>
      <c r="BB10" s="255" t="s">
        <v>1</v>
      </c>
      <c r="BC10" s="255" t="s">
        <v>248</v>
      </c>
      <c r="BD10" s="255" t="s">
        <v>86</v>
      </c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Z11" s="255" t="s">
        <v>249</v>
      </c>
      <c r="BA11" s="255" t="s">
        <v>1</v>
      </c>
      <c r="BB11" s="255" t="s">
        <v>1</v>
      </c>
      <c r="BC11" s="255" t="s">
        <v>250</v>
      </c>
      <c r="BD11" s="255" t="s">
        <v>86</v>
      </c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Z12" s="255" t="s">
        <v>251</v>
      </c>
      <c r="BA12" s="255" t="s">
        <v>1</v>
      </c>
      <c r="BB12" s="255" t="s">
        <v>1</v>
      </c>
      <c r="BC12" s="255" t="s">
        <v>252</v>
      </c>
      <c r="BD12" s="255" t="s">
        <v>86</v>
      </c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Z13" s="255" t="s">
        <v>253</v>
      </c>
      <c r="BA13" s="255" t="s">
        <v>1</v>
      </c>
      <c r="BB13" s="255" t="s">
        <v>1</v>
      </c>
      <c r="BC13" s="255" t="s">
        <v>252</v>
      </c>
      <c r="BD13" s="255" t="s">
        <v>86</v>
      </c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ROUND((SUM(BE119:BE259)),  2)</f>
        <v>0</v>
      </c>
      <c r="G33" s="38"/>
      <c r="H33" s="38"/>
      <c r="I33" s="155">
        <v>0.20999999999999999</v>
      </c>
      <c r="J33" s="154">
        <f>ROUND(((SUM(BE119:BE259))*I33),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ROUND((SUM(BF119:BF259)),  2)</f>
        <v>0</v>
      </c>
      <c r="G34" s="38"/>
      <c r="H34" s="38"/>
      <c r="I34" s="155">
        <v>0.12</v>
      </c>
      <c r="J34" s="154">
        <f>ROUND(((SUM(BF119:BF259))*I34),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ROUND((SUM(BG119:BG259)),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ROUND((SUM(BH119:BH259)),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ROUND((SUM(BI119:BI259)),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MK ul. Štefánikova, úsek Pražská a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101.1 - MK Štefánikova - bourání a odstraňování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23. 4. 2025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254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255</v>
      </c>
      <c r="E98" s="182"/>
      <c r="F98" s="182"/>
      <c r="G98" s="182"/>
      <c r="H98" s="182"/>
      <c r="I98" s="182"/>
      <c r="J98" s="183">
        <f>J175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256</v>
      </c>
      <c r="E99" s="182"/>
      <c r="F99" s="182"/>
      <c r="G99" s="182"/>
      <c r="H99" s="182"/>
      <c r="I99" s="182"/>
      <c r="J99" s="183">
        <f>J201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112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Rekonstrukce MK ul. Štefánikova, úsek Pražská a Božkova, Český Těšín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101.1 - MK Štefánikova - bourání a odstraňování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Český Těšín</v>
      </c>
      <c r="G113" s="40"/>
      <c r="H113" s="40"/>
      <c r="I113" s="32" t="s">
        <v>22</v>
      </c>
      <c r="J113" s="79" t="str">
        <f>IF(J12="","",J12)</f>
        <v>23. 4. 2025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Město Český Těšín</v>
      </c>
      <c r="G115" s="40"/>
      <c r="H115" s="40"/>
      <c r="I115" s="32" t="s">
        <v>30</v>
      </c>
      <c r="J115" s="36" t="str">
        <f>E21</f>
        <v>DOPRAPLAN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113</v>
      </c>
      <c r="D118" s="194" t="s">
        <v>61</v>
      </c>
      <c r="E118" s="194" t="s">
        <v>57</v>
      </c>
      <c r="F118" s="194" t="s">
        <v>58</v>
      </c>
      <c r="G118" s="194" t="s">
        <v>114</v>
      </c>
      <c r="H118" s="194" t="s">
        <v>115</v>
      </c>
      <c r="I118" s="194" t="s">
        <v>116</v>
      </c>
      <c r="J118" s="195" t="s">
        <v>101</v>
      </c>
      <c r="K118" s="196" t="s">
        <v>117</v>
      </c>
      <c r="L118" s="197"/>
      <c r="M118" s="100" t="s">
        <v>1</v>
      </c>
      <c r="N118" s="101" t="s">
        <v>40</v>
      </c>
      <c r="O118" s="101" t="s">
        <v>118</v>
      </c>
      <c r="P118" s="101" t="s">
        <v>119</v>
      </c>
      <c r="Q118" s="101" t="s">
        <v>120</v>
      </c>
      <c r="R118" s="101" t="s">
        <v>121</v>
      </c>
      <c r="S118" s="101" t="s">
        <v>122</v>
      </c>
      <c r="T118" s="102" t="s">
        <v>123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124</v>
      </c>
      <c r="D119" s="40"/>
      <c r="E119" s="40"/>
      <c r="F119" s="40"/>
      <c r="G119" s="40"/>
      <c r="H119" s="40"/>
      <c r="I119" s="40"/>
      <c r="J119" s="198">
        <f>BK119</f>
        <v>0</v>
      </c>
      <c r="K119" s="40"/>
      <c r="L119" s="44"/>
      <c r="M119" s="103"/>
      <c r="N119" s="199"/>
      <c r="O119" s="104"/>
      <c r="P119" s="200">
        <f>P120+P175+P201</f>
        <v>0</v>
      </c>
      <c r="Q119" s="104"/>
      <c r="R119" s="200">
        <f>R120+R175+R201</f>
        <v>0.024669600000000007</v>
      </c>
      <c r="S119" s="104"/>
      <c r="T119" s="201">
        <f>T120+T175+T201</f>
        <v>850.1514699999999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103</v>
      </c>
      <c r="BK119" s="202">
        <f>BK120+BK175+BK201</f>
        <v>0</v>
      </c>
    </row>
    <row r="120" s="12" customFormat="1" ht="25.92" customHeight="1">
      <c r="A120" s="12"/>
      <c r="B120" s="203"/>
      <c r="C120" s="204"/>
      <c r="D120" s="205" t="s">
        <v>75</v>
      </c>
      <c r="E120" s="206" t="s">
        <v>84</v>
      </c>
      <c r="F120" s="206" t="s">
        <v>257</v>
      </c>
      <c r="G120" s="204"/>
      <c r="H120" s="204"/>
      <c r="I120" s="207"/>
      <c r="J120" s="208">
        <f>BK120</f>
        <v>0</v>
      </c>
      <c r="K120" s="204"/>
      <c r="L120" s="209"/>
      <c r="M120" s="210"/>
      <c r="N120" s="211"/>
      <c r="O120" s="211"/>
      <c r="P120" s="212">
        <f>SUM(P121:P174)</f>
        <v>0</v>
      </c>
      <c r="Q120" s="211"/>
      <c r="R120" s="212">
        <f>SUM(R121:R174)</f>
        <v>0.024669600000000007</v>
      </c>
      <c r="S120" s="211"/>
      <c r="T120" s="213">
        <f>SUM(T121:T174)</f>
        <v>802.06746999999996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84</v>
      </c>
      <c r="AT120" s="215" t="s">
        <v>75</v>
      </c>
      <c r="AU120" s="215" t="s">
        <v>76</v>
      </c>
      <c r="AY120" s="214" t="s">
        <v>127</v>
      </c>
      <c r="BK120" s="216">
        <f>SUM(BK121:BK174)</f>
        <v>0</v>
      </c>
    </row>
    <row r="121" s="2" customFormat="1" ht="24.15" customHeight="1">
      <c r="A121" s="38"/>
      <c r="B121" s="39"/>
      <c r="C121" s="217" t="s">
        <v>84</v>
      </c>
      <c r="D121" s="217" t="s">
        <v>131</v>
      </c>
      <c r="E121" s="218" t="s">
        <v>258</v>
      </c>
      <c r="F121" s="219" t="s">
        <v>259</v>
      </c>
      <c r="G121" s="220" t="s">
        <v>260</v>
      </c>
      <c r="H121" s="221">
        <v>294.39999999999998</v>
      </c>
      <c r="I121" s="222"/>
      <c r="J121" s="223">
        <f>ROUND(I121*H121,2)</f>
        <v>0</v>
      </c>
      <c r="K121" s="224"/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0.29499999999999998</v>
      </c>
      <c r="T121" s="228">
        <f>S121*H121</f>
        <v>86.847999999999985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130</v>
      </c>
      <c r="AT121" s="229" t="s">
        <v>131</v>
      </c>
      <c r="AU121" s="229" t="s">
        <v>84</v>
      </c>
      <c r="AY121" s="17" t="s">
        <v>127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130</v>
      </c>
      <c r="BM121" s="229" t="s">
        <v>261</v>
      </c>
    </row>
    <row r="122" s="2" customFormat="1">
      <c r="A122" s="38"/>
      <c r="B122" s="39"/>
      <c r="C122" s="40"/>
      <c r="D122" s="231" t="s">
        <v>136</v>
      </c>
      <c r="E122" s="40"/>
      <c r="F122" s="232" t="s">
        <v>262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136</v>
      </c>
      <c r="AU122" s="17" t="s">
        <v>84</v>
      </c>
    </row>
    <row r="123" s="2" customFormat="1">
      <c r="A123" s="38"/>
      <c r="B123" s="39"/>
      <c r="C123" s="40"/>
      <c r="D123" s="250" t="s">
        <v>175</v>
      </c>
      <c r="E123" s="40"/>
      <c r="F123" s="251" t="s">
        <v>263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175</v>
      </c>
      <c r="AU123" s="17" t="s">
        <v>84</v>
      </c>
    </row>
    <row r="124" s="14" customFormat="1">
      <c r="A124" s="14"/>
      <c r="B124" s="256"/>
      <c r="C124" s="257"/>
      <c r="D124" s="231" t="s">
        <v>140</v>
      </c>
      <c r="E124" s="258" t="s">
        <v>1</v>
      </c>
      <c r="F124" s="259" t="s">
        <v>264</v>
      </c>
      <c r="G124" s="257"/>
      <c r="H124" s="258" t="s">
        <v>1</v>
      </c>
      <c r="I124" s="260"/>
      <c r="J124" s="257"/>
      <c r="K124" s="257"/>
      <c r="L124" s="261"/>
      <c r="M124" s="262"/>
      <c r="N124" s="263"/>
      <c r="O124" s="263"/>
      <c r="P124" s="263"/>
      <c r="Q124" s="263"/>
      <c r="R124" s="263"/>
      <c r="S124" s="263"/>
      <c r="T124" s="26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5" t="s">
        <v>140</v>
      </c>
      <c r="AU124" s="265" t="s">
        <v>84</v>
      </c>
      <c r="AV124" s="14" t="s">
        <v>84</v>
      </c>
      <c r="AW124" s="14" t="s">
        <v>32</v>
      </c>
      <c r="AX124" s="14" t="s">
        <v>76</v>
      </c>
      <c r="AY124" s="265" t="s">
        <v>127</v>
      </c>
    </row>
    <row r="125" s="13" customFormat="1">
      <c r="A125" s="13"/>
      <c r="B125" s="237"/>
      <c r="C125" s="238"/>
      <c r="D125" s="231" t="s">
        <v>140</v>
      </c>
      <c r="E125" s="239" t="s">
        <v>1</v>
      </c>
      <c r="F125" s="240" t="s">
        <v>265</v>
      </c>
      <c r="G125" s="238"/>
      <c r="H125" s="241">
        <v>294.39999999999998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7" t="s">
        <v>140</v>
      </c>
      <c r="AU125" s="247" t="s">
        <v>84</v>
      </c>
      <c r="AV125" s="13" t="s">
        <v>86</v>
      </c>
      <c r="AW125" s="13" t="s">
        <v>32</v>
      </c>
      <c r="AX125" s="13" t="s">
        <v>76</v>
      </c>
      <c r="AY125" s="247" t="s">
        <v>127</v>
      </c>
    </row>
    <row r="126" s="15" customFormat="1">
      <c r="A126" s="15"/>
      <c r="B126" s="266"/>
      <c r="C126" s="267"/>
      <c r="D126" s="231" t="s">
        <v>140</v>
      </c>
      <c r="E126" s="268" t="s">
        <v>232</v>
      </c>
      <c r="F126" s="269" t="s">
        <v>266</v>
      </c>
      <c r="G126" s="267"/>
      <c r="H126" s="270">
        <v>294.39999999999998</v>
      </c>
      <c r="I126" s="271"/>
      <c r="J126" s="267"/>
      <c r="K126" s="267"/>
      <c r="L126" s="272"/>
      <c r="M126" s="273"/>
      <c r="N126" s="274"/>
      <c r="O126" s="274"/>
      <c r="P126" s="274"/>
      <c r="Q126" s="274"/>
      <c r="R126" s="274"/>
      <c r="S126" s="274"/>
      <c r="T126" s="27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6" t="s">
        <v>140</v>
      </c>
      <c r="AU126" s="276" t="s">
        <v>84</v>
      </c>
      <c r="AV126" s="15" t="s">
        <v>130</v>
      </c>
      <c r="AW126" s="15" t="s">
        <v>32</v>
      </c>
      <c r="AX126" s="15" t="s">
        <v>84</v>
      </c>
      <c r="AY126" s="276" t="s">
        <v>127</v>
      </c>
    </row>
    <row r="127" s="2" customFormat="1" ht="24.15" customHeight="1">
      <c r="A127" s="38"/>
      <c r="B127" s="39"/>
      <c r="C127" s="217" t="s">
        <v>86</v>
      </c>
      <c r="D127" s="217" t="s">
        <v>131</v>
      </c>
      <c r="E127" s="218" t="s">
        <v>267</v>
      </c>
      <c r="F127" s="219" t="s">
        <v>268</v>
      </c>
      <c r="G127" s="220" t="s">
        <v>260</v>
      </c>
      <c r="H127" s="221">
        <v>294.39999999999998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0.28999999999999998</v>
      </c>
      <c r="T127" s="228">
        <f>S127*H127</f>
        <v>85.375999999999991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130</v>
      </c>
      <c r="AT127" s="229" t="s">
        <v>131</v>
      </c>
      <c r="AU127" s="229" t="s">
        <v>84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130</v>
      </c>
      <c r="BM127" s="229" t="s">
        <v>269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270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84</v>
      </c>
    </row>
    <row r="129" s="2" customFormat="1">
      <c r="A129" s="38"/>
      <c r="B129" s="39"/>
      <c r="C129" s="40"/>
      <c r="D129" s="250" t="s">
        <v>175</v>
      </c>
      <c r="E129" s="40"/>
      <c r="F129" s="251" t="s">
        <v>271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84</v>
      </c>
    </row>
    <row r="130" s="14" customFormat="1">
      <c r="A130" s="14"/>
      <c r="B130" s="256"/>
      <c r="C130" s="257"/>
      <c r="D130" s="231" t="s">
        <v>140</v>
      </c>
      <c r="E130" s="258" t="s">
        <v>1</v>
      </c>
      <c r="F130" s="259" t="s">
        <v>272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140</v>
      </c>
      <c r="AU130" s="265" t="s">
        <v>84</v>
      </c>
      <c r="AV130" s="14" t="s">
        <v>84</v>
      </c>
      <c r="AW130" s="14" t="s">
        <v>32</v>
      </c>
      <c r="AX130" s="14" t="s">
        <v>76</v>
      </c>
      <c r="AY130" s="265" t="s">
        <v>127</v>
      </c>
    </row>
    <row r="131" s="13" customFormat="1">
      <c r="A131" s="13"/>
      <c r="B131" s="237"/>
      <c r="C131" s="238"/>
      <c r="D131" s="231" t="s">
        <v>140</v>
      </c>
      <c r="E131" s="239" t="s">
        <v>1</v>
      </c>
      <c r="F131" s="240" t="s">
        <v>273</v>
      </c>
      <c r="G131" s="238"/>
      <c r="H131" s="241">
        <v>294.39999999999998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84</v>
      </c>
      <c r="AV131" s="13" t="s">
        <v>86</v>
      </c>
      <c r="AW131" s="13" t="s">
        <v>32</v>
      </c>
      <c r="AX131" s="13" t="s">
        <v>76</v>
      </c>
      <c r="AY131" s="247" t="s">
        <v>127</v>
      </c>
    </row>
    <row r="132" s="15" customFormat="1">
      <c r="A132" s="15"/>
      <c r="B132" s="266"/>
      <c r="C132" s="267"/>
      <c r="D132" s="231" t="s">
        <v>140</v>
      </c>
      <c r="E132" s="268" t="s">
        <v>234</v>
      </c>
      <c r="F132" s="269" t="s">
        <v>266</v>
      </c>
      <c r="G132" s="267"/>
      <c r="H132" s="270">
        <v>294.39999999999998</v>
      </c>
      <c r="I132" s="271"/>
      <c r="J132" s="267"/>
      <c r="K132" s="267"/>
      <c r="L132" s="272"/>
      <c r="M132" s="273"/>
      <c r="N132" s="274"/>
      <c r="O132" s="274"/>
      <c r="P132" s="274"/>
      <c r="Q132" s="274"/>
      <c r="R132" s="274"/>
      <c r="S132" s="274"/>
      <c r="T132" s="27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6" t="s">
        <v>140</v>
      </c>
      <c r="AU132" s="276" t="s">
        <v>84</v>
      </c>
      <c r="AV132" s="15" t="s">
        <v>130</v>
      </c>
      <c r="AW132" s="15" t="s">
        <v>32</v>
      </c>
      <c r="AX132" s="15" t="s">
        <v>84</v>
      </c>
      <c r="AY132" s="276" t="s">
        <v>127</v>
      </c>
    </row>
    <row r="133" s="2" customFormat="1" ht="24.15" customHeight="1">
      <c r="A133" s="38"/>
      <c r="B133" s="39"/>
      <c r="C133" s="217" t="s">
        <v>145</v>
      </c>
      <c r="D133" s="217" t="s">
        <v>131</v>
      </c>
      <c r="E133" s="218" t="s">
        <v>274</v>
      </c>
      <c r="F133" s="219" t="s">
        <v>275</v>
      </c>
      <c r="G133" s="220" t="s">
        <v>260</v>
      </c>
      <c r="H133" s="221">
        <v>671.72000000000003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0.44</v>
      </c>
      <c r="T133" s="228">
        <f>S133*H133</f>
        <v>295.55680000000001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130</v>
      </c>
      <c r="AT133" s="229" t="s">
        <v>131</v>
      </c>
      <c r="AU133" s="229" t="s">
        <v>84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130</v>
      </c>
      <c r="BM133" s="229" t="s">
        <v>276</v>
      </c>
    </row>
    <row r="134" s="2" customFormat="1">
      <c r="A134" s="38"/>
      <c r="B134" s="39"/>
      <c r="C134" s="40"/>
      <c r="D134" s="231" t="s">
        <v>136</v>
      </c>
      <c r="E134" s="40"/>
      <c r="F134" s="232" t="s">
        <v>277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136</v>
      </c>
      <c r="AU134" s="17" t="s">
        <v>84</v>
      </c>
    </row>
    <row r="135" s="2" customFormat="1">
      <c r="A135" s="38"/>
      <c r="B135" s="39"/>
      <c r="C135" s="40"/>
      <c r="D135" s="250" t="s">
        <v>175</v>
      </c>
      <c r="E135" s="40"/>
      <c r="F135" s="251" t="s">
        <v>278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175</v>
      </c>
      <c r="AU135" s="17" t="s">
        <v>84</v>
      </c>
    </row>
    <row r="136" s="14" customFormat="1">
      <c r="A136" s="14"/>
      <c r="B136" s="256"/>
      <c r="C136" s="257"/>
      <c r="D136" s="231" t="s">
        <v>140</v>
      </c>
      <c r="E136" s="258" t="s">
        <v>1</v>
      </c>
      <c r="F136" s="259" t="s">
        <v>279</v>
      </c>
      <c r="G136" s="257"/>
      <c r="H136" s="258" t="s">
        <v>1</v>
      </c>
      <c r="I136" s="260"/>
      <c r="J136" s="257"/>
      <c r="K136" s="257"/>
      <c r="L136" s="261"/>
      <c r="M136" s="262"/>
      <c r="N136" s="263"/>
      <c r="O136" s="263"/>
      <c r="P136" s="263"/>
      <c r="Q136" s="263"/>
      <c r="R136" s="263"/>
      <c r="S136" s="263"/>
      <c r="T136" s="26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5" t="s">
        <v>140</v>
      </c>
      <c r="AU136" s="265" t="s">
        <v>84</v>
      </c>
      <c r="AV136" s="14" t="s">
        <v>84</v>
      </c>
      <c r="AW136" s="14" t="s">
        <v>32</v>
      </c>
      <c r="AX136" s="14" t="s">
        <v>76</v>
      </c>
      <c r="AY136" s="265" t="s">
        <v>127</v>
      </c>
    </row>
    <row r="137" s="13" customFormat="1">
      <c r="A137" s="13"/>
      <c r="B137" s="237"/>
      <c r="C137" s="238"/>
      <c r="D137" s="231" t="s">
        <v>140</v>
      </c>
      <c r="E137" s="239" t="s">
        <v>249</v>
      </c>
      <c r="F137" s="240" t="s">
        <v>280</v>
      </c>
      <c r="G137" s="238"/>
      <c r="H137" s="241">
        <v>671.72000000000003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7" t="s">
        <v>140</v>
      </c>
      <c r="AU137" s="247" t="s">
        <v>84</v>
      </c>
      <c r="AV137" s="13" t="s">
        <v>86</v>
      </c>
      <c r="AW137" s="13" t="s">
        <v>32</v>
      </c>
      <c r="AX137" s="13" t="s">
        <v>84</v>
      </c>
      <c r="AY137" s="247" t="s">
        <v>127</v>
      </c>
    </row>
    <row r="138" s="2" customFormat="1" ht="24.15" customHeight="1">
      <c r="A138" s="38"/>
      <c r="B138" s="39"/>
      <c r="C138" s="217" t="s">
        <v>130</v>
      </c>
      <c r="D138" s="217" t="s">
        <v>131</v>
      </c>
      <c r="E138" s="218" t="s">
        <v>281</v>
      </c>
      <c r="F138" s="219" t="s">
        <v>282</v>
      </c>
      <c r="G138" s="220" t="s">
        <v>260</v>
      </c>
      <c r="H138" s="221">
        <v>671.72000000000003</v>
      </c>
      <c r="I138" s="222"/>
      <c r="J138" s="223">
        <f>ROUND(I138*H138,2)</f>
        <v>0</v>
      </c>
      <c r="K138" s="224"/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0.098000000000000004</v>
      </c>
      <c r="T138" s="228">
        <f>S138*H138</f>
        <v>65.82856000000001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130</v>
      </c>
      <c r="AT138" s="229" t="s">
        <v>131</v>
      </c>
      <c r="AU138" s="229" t="s">
        <v>84</v>
      </c>
      <c r="AY138" s="17" t="s">
        <v>127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130</v>
      </c>
      <c r="BM138" s="229" t="s">
        <v>283</v>
      </c>
    </row>
    <row r="139" s="2" customFormat="1">
      <c r="A139" s="38"/>
      <c r="B139" s="39"/>
      <c r="C139" s="40"/>
      <c r="D139" s="231" t="s">
        <v>136</v>
      </c>
      <c r="E139" s="40"/>
      <c r="F139" s="232" t="s">
        <v>284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84</v>
      </c>
    </row>
    <row r="140" s="2" customFormat="1">
      <c r="A140" s="38"/>
      <c r="B140" s="39"/>
      <c r="C140" s="40"/>
      <c r="D140" s="250" t="s">
        <v>175</v>
      </c>
      <c r="E140" s="40"/>
      <c r="F140" s="251" t="s">
        <v>285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175</v>
      </c>
      <c r="AU140" s="17" t="s">
        <v>84</v>
      </c>
    </row>
    <row r="141" s="14" customFormat="1">
      <c r="A141" s="14"/>
      <c r="B141" s="256"/>
      <c r="C141" s="257"/>
      <c r="D141" s="231" t="s">
        <v>140</v>
      </c>
      <c r="E141" s="258" t="s">
        <v>1</v>
      </c>
      <c r="F141" s="259" t="s">
        <v>286</v>
      </c>
      <c r="G141" s="257"/>
      <c r="H141" s="258" t="s">
        <v>1</v>
      </c>
      <c r="I141" s="260"/>
      <c r="J141" s="257"/>
      <c r="K141" s="257"/>
      <c r="L141" s="261"/>
      <c r="M141" s="262"/>
      <c r="N141" s="263"/>
      <c r="O141" s="263"/>
      <c r="P141" s="263"/>
      <c r="Q141" s="263"/>
      <c r="R141" s="263"/>
      <c r="S141" s="263"/>
      <c r="T141" s="26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5" t="s">
        <v>140</v>
      </c>
      <c r="AU141" s="265" t="s">
        <v>84</v>
      </c>
      <c r="AV141" s="14" t="s">
        <v>84</v>
      </c>
      <c r="AW141" s="14" t="s">
        <v>32</v>
      </c>
      <c r="AX141" s="14" t="s">
        <v>76</v>
      </c>
      <c r="AY141" s="265" t="s">
        <v>127</v>
      </c>
    </row>
    <row r="142" s="14" customFormat="1">
      <c r="A142" s="14"/>
      <c r="B142" s="256"/>
      <c r="C142" s="257"/>
      <c r="D142" s="231" t="s">
        <v>140</v>
      </c>
      <c r="E142" s="258" t="s">
        <v>1</v>
      </c>
      <c r="F142" s="259" t="s">
        <v>287</v>
      </c>
      <c r="G142" s="257"/>
      <c r="H142" s="258" t="s">
        <v>1</v>
      </c>
      <c r="I142" s="260"/>
      <c r="J142" s="257"/>
      <c r="K142" s="257"/>
      <c r="L142" s="261"/>
      <c r="M142" s="262"/>
      <c r="N142" s="263"/>
      <c r="O142" s="263"/>
      <c r="P142" s="263"/>
      <c r="Q142" s="263"/>
      <c r="R142" s="263"/>
      <c r="S142" s="263"/>
      <c r="T142" s="26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5" t="s">
        <v>140</v>
      </c>
      <c r="AU142" s="265" t="s">
        <v>84</v>
      </c>
      <c r="AV142" s="14" t="s">
        <v>84</v>
      </c>
      <c r="AW142" s="14" t="s">
        <v>32</v>
      </c>
      <c r="AX142" s="14" t="s">
        <v>76</v>
      </c>
      <c r="AY142" s="265" t="s">
        <v>127</v>
      </c>
    </row>
    <row r="143" s="13" customFormat="1">
      <c r="A143" s="13"/>
      <c r="B143" s="237"/>
      <c r="C143" s="238"/>
      <c r="D143" s="231" t="s">
        <v>140</v>
      </c>
      <c r="E143" s="239" t="s">
        <v>288</v>
      </c>
      <c r="F143" s="240" t="s">
        <v>250</v>
      </c>
      <c r="G143" s="238"/>
      <c r="H143" s="241">
        <v>671.72000000000003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140</v>
      </c>
      <c r="AU143" s="247" t="s">
        <v>84</v>
      </c>
      <c r="AV143" s="13" t="s">
        <v>86</v>
      </c>
      <c r="AW143" s="13" t="s">
        <v>32</v>
      </c>
      <c r="AX143" s="13" t="s">
        <v>84</v>
      </c>
      <c r="AY143" s="247" t="s">
        <v>127</v>
      </c>
    </row>
    <row r="144" s="2" customFormat="1" ht="24.15" customHeight="1">
      <c r="A144" s="38"/>
      <c r="B144" s="39"/>
      <c r="C144" s="217" t="s">
        <v>160</v>
      </c>
      <c r="D144" s="217" t="s">
        <v>131</v>
      </c>
      <c r="E144" s="218" t="s">
        <v>289</v>
      </c>
      <c r="F144" s="219" t="s">
        <v>290</v>
      </c>
      <c r="G144" s="220" t="s">
        <v>260</v>
      </c>
      <c r="H144" s="221">
        <v>822.32000000000005</v>
      </c>
      <c r="I144" s="222"/>
      <c r="J144" s="223">
        <f>ROUND(I144*H144,2)</f>
        <v>0</v>
      </c>
      <c r="K144" s="224"/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1.0000000000000001E-05</v>
      </c>
      <c r="R144" s="227">
        <f>Q144*H144</f>
        <v>0.0082232000000000017</v>
      </c>
      <c r="S144" s="227">
        <v>0.091999999999999998</v>
      </c>
      <c r="T144" s="228">
        <f>S144*H144</f>
        <v>75.653440000000003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130</v>
      </c>
      <c r="AT144" s="229" t="s">
        <v>131</v>
      </c>
      <c r="AU144" s="229" t="s">
        <v>84</v>
      </c>
      <c r="AY144" s="17" t="s">
        <v>127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130</v>
      </c>
      <c r="BM144" s="229" t="s">
        <v>291</v>
      </c>
    </row>
    <row r="145" s="2" customFormat="1">
      <c r="A145" s="38"/>
      <c r="B145" s="39"/>
      <c r="C145" s="40"/>
      <c r="D145" s="231" t="s">
        <v>136</v>
      </c>
      <c r="E145" s="40"/>
      <c r="F145" s="232" t="s">
        <v>292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84</v>
      </c>
    </row>
    <row r="146" s="2" customFormat="1">
      <c r="A146" s="38"/>
      <c r="B146" s="39"/>
      <c r="C146" s="40"/>
      <c r="D146" s="250" t="s">
        <v>175</v>
      </c>
      <c r="E146" s="40"/>
      <c r="F146" s="251" t="s">
        <v>293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175</v>
      </c>
      <c r="AU146" s="17" t="s">
        <v>84</v>
      </c>
    </row>
    <row r="147" s="14" customFormat="1">
      <c r="A147" s="14"/>
      <c r="B147" s="256"/>
      <c r="C147" s="257"/>
      <c r="D147" s="231" t="s">
        <v>140</v>
      </c>
      <c r="E147" s="258" t="s">
        <v>1</v>
      </c>
      <c r="F147" s="259" t="s">
        <v>294</v>
      </c>
      <c r="G147" s="257"/>
      <c r="H147" s="258" t="s">
        <v>1</v>
      </c>
      <c r="I147" s="260"/>
      <c r="J147" s="257"/>
      <c r="K147" s="257"/>
      <c r="L147" s="261"/>
      <c r="M147" s="262"/>
      <c r="N147" s="263"/>
      <c r="O147" s="263"/>
      <c r="P147" s="263"/>
      <c r="Q147" s="263"/>
      <c r="R147" s="263"/>
      <c r="S147" s="263"/>
      <c r="T147" s="26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5" t="s">
        <v>140</v>
      </c>
      <c r="AU147" s="265" t="s">
        <v>84</v>
      </c>
      <c r="AV147" s="14" t="s">
        <v>84</v>
      </c>
      <c r="AW147" s="14" t="s">
        <v>32</v>
      </c>
      <c r="AX147" s="14" t="s">
        <v>76</v>
      </c>
      <c r="AY147" s="265" t="s">
        <v>127</v>
      </c>
    </row>
    <row r="148" s="14" customFormat="1">
      <c r="A148" s="14"/>
      <c r="B148" s="256"/>
      <c r="C148" s="257"/>
      <c r="D148" s="231" t="s">
        <v>140</v>
      </c>
      <c r="E148" s="258" t="s">
        <v>1</v>
      </c>
      <c r="F148" s="259" t="s">
        <v>295</v>
      </c>
      <c r="G148" s="257"/>
      <c r="H148" s="258" t="s">
        <v>1</v>
      </c>
      <c r="I148" s="260"/>
      <c r="J148" s="257"/>
      <c r="K148" s="257"/>
      <c r="L148" s="261"/>
      <c r="M148" s="262"/>
      <c r="N148" s="263"/>
      <c r="O148" s="263"/>
      <c r="P148" s="263"/>
      <c r="Q148" s="263"/>
      <c r="R148" s="263"/>
      <c r="S148" s="263"/>
      <c r="T148" s="26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5" t="s">
        <v>140</v>
      </c>
      <c r="AU148" s="265" t="s">
        <v>84</v>
      </c>
      <c r="AV148" s="14" t="s">
        <v>84</v>
      </c>
      <c r="AW148" s="14" t="s">
        <v>32</v>
      </c>
      <c r="AX148" s="14" t="s">
        <v>76</v>
      </c>
      <c r="AY148" s="265" t="s">
        <v>127</v>
      </c>
    </row>
    <row r="149" s="13" customFormat="1">
      <c r="A149" s="13"/>
      <c r="B149" s="237"/>
      <c r="C149" s="238"/>
      <c r="D149" s="231" t="s">
        <v>140</v>
      </c>
      <c r="E149" s="239" t="s">
        <v>238</v>
      </c>
      <c r="F149" s="240" t="s">
        <v>296</v>
      </c>
      <c r="G149" s="238"/>
      <c r="H149" s="241">
        <v>822.32000000000005</v>
      </c>
      <c r="I149" s="242"/>
      <c r="J149" s="238"/>
      <c r="K149" s="238"/>
      <c r="L149" s="243"/>
      <c r="M149" s="244"/>
      <c r="N149" s="245"/>
      <c r="O149" s="245"/>
      <c r="P149" s="245"/>
      <c r="Q149" s="245"/>
      <c r="R149" s="245"/>
      <c r="S149" s="245"/>
      <c r="T149" s="24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7" t="s">
        <v>140</v>
      </c>
      <c r="AU149" s="247" t="s">
        <v>84</v>
      </c>
      <c r="AV149" s="13" t="s">
        <v>86</v>
      </c>
      <c r="AW149" s="13" t="s">
        <v>32</v>
      </c>
      <c r="AX149" s="13" t="s">
        <v>84</v>
      </c>
      <c r="AY149" s="247" t="s">
        <v>127</v>
      </c>
    </row>
    <row r="150" s="2" customFormat="1" ht="24.15" customHeight="1">
      <c r="A150" s="38"/>
      <c r="B150" s="39"/>
      <c r="C150" s="217" t="s">
        <v>169</v>
      </c>
      <c r="D150" s="217" t="s">
        <v>131</v>
      </c>
      <c r="E150" s="218" t="s">
        <v>297</v>
      </c>
      <c r="F150" s="219" t="s">
        <v>290</v>
      </c>
      <c r="G150" s="220" t="s">
        <v>260</v>
      </c>
      <c r="H150" s="221">
        <v>411.16000000000002</v>
      </c>
      <c r="I150" s="222"/>
      <c r="J150" s="223">
        <f>ROUND(I150*H150,2)</f>
        <v>0</v>
      </c>
      <c r="K150" s="224"/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1.0000000000000001E-05</v>
      </c>
      <c r="R150" s="227">
        <f>Q150*H150</f>
        <v>0.0041116000000000008</v>
      </c>
      <c r="S150" s="227">
        <v>0.091999999999999998</v>
      </c>
      <c r="T150" s="228">
        <f>S150*H150</f>
        <v>37.826720000000002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130</v>
      </c>
      <c r="AT150" s="229" t="s">
        <v>131</v>
      </c>
      <c r="AU150" s="229" t="s">
        <v>84</v>
      </c>
      <c r="AY150" s="17" t="s">
        <v>127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130</v>
      </c>
      <c r="BM150" s="229" t="s">
        <v>298</v>
      </c>
    </row>
    <row r="151" s="2" customFormat="1">
      <c r="A151" s="38"/>
      <c r="B151" s="39"/>
      <c r="C151" s="40"/>
      <c r="D151" s="231" t="s">
        <v>136</v>
      </c>
      <c r="E151" s="40"/>
      <c r="F151" s="232" t="s">
        <v>292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136</v>
      </c>
      <c r="AU151" s="17" t="s">
        <v>84</v>
      </c>
    </row>
    <row r="152" s="14" customFormat="1">
      <c r="A152" s="14"/>
      <c r="B152" s="256"/>
      <c r="C152" s="257"/>
      <c r="D152" s="231" t="s">
        <v>140</v>
      </c>
      <c r="E152" s="258" t="s">
        <v>1</v>
      </c>
      <c r="F152" s="259" t="s">
        <v>299</v>
      </c>
      <c r="G152" s="257"/>
      <c r="H152" s="258" t="s">
        <v>1</v>
      </c>
      <c r="I152" s="260"/>
      <c r="J152" s="257"/>
      <c r="K152" s="257"/>
      <c r="L152" s="261"/>
      <c r="M152" s="262"/>
      <c r="N152" s="263"/>
      <c r="O152" s="263"/>
      <c r="P152" s="263"/>
      <c r="Q152" s="263"/>
      <c r="R152" s="263"/>
      <c r="S152" s="263"/>
      <c r="T152" s="26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5" t="s">
        <v>140</v>
      </c>
      <c r="AU152" s="265" t="s">
        <v>84</v>
      </c>
      <c r="AV152" s="14" t="s">
        <v>84</v>
      </c>
      <c r="AW152" s="14" t="s">
        <v>32</v>
      </c>
      <c r="AX152" s="14" t="s">
        <v>76</v>
      </c>
      <c r="AY152" s="265" t="s">
        <v>127</v>
      </c>
    </row>
    <row r="153" s="14" customFormat="1">
      <c r="A153" s="14"/>
      <c r="B153" s="256"/>
      <c r="C153" s="257"/>
      <c r="D153" s="231" t="s">
        <v>140</v>
      </c>
      <c r="E153" s="258" t="s">
        <v>1</v>
      </c>
      <c r="F153" s="259" t="s">
        <v>300</v>
      </c>
      <c r="G153" s="257"/>
      <c r="H153" s="258" t="s">
        <v>1</v>
      </c>
      <c r="I153" s="260"/>
      <c r="J153" s="257"/>
      <c r="K153" s="257"/>
      <c r="L153" s="261"/>
      <c r="M153" s="262"/>
      <c r="N153" s="263"/>
      <c r="O153" s="263"/>
      <c r="P153" s="263"/>
      <c r="Q153" s="263"/>
      <c r="R153" s="263"/>
      <c r="S153" s="263"/>
      <c r="T153" s="26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5" t="s">
        <v>140</v>
      </c>
      <c r="AU153" s="265" t="s">
        <v>84</v>
      </c>
      <c r="AV153" s="14" t="s">
        <v>84</v>
      </c>
      <c r="AW153" s="14" t="s">
        <v>32</v>
      </c>
      <c r="AX153" s="14" t="s">
        <v>76</v>
      </c>
      <c r="AY153" s="265" t="s">
        <v>127</v>
      </c>
    </row>
    <row r="154" s="13" customFormat="1">
      <c r="A154" s="13"/>
      <c r="B154" s="237"/>
      <c r="C154" s="238"/>
      <c r="D154" s="231" t="s">
        <v>140</v>
      </c>
      <c r="E154" s="239" t="s">
        <v>253</v>
      </c>
      <c r="F154" s="240" t="s">
        <v>301</v>
      </c>
      <c r="G154" s="238"/>
      <c r="H154" s="241">
        <v>411.16000000000002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7" t="s">
        <v>140</v>
      </c>
      <c r="AU154" s="247" t="s">
        <v>84</v>
      </c>
      <c r="AV154" s="13" t="s">
        <v>86</v>
      </c>
      <c r="AW154" s="13" t="s">
        <v>32</v>
      </c>
      <c r="AX154" s="13" t="s">
        <v>84</v>
      </c>
      <c r="AY154" s="247" t="s">
        <v>127</v>
      </c>
    </row>
    <row r="155" s="2" customFormat="1" ht="24.15" customHeight="1">
      <c r="A155" s="38"/>
      <c r="B155" s="39"/>
      <c r="C155" s="217" t="s">
        <v>177</v>
      </c>
      <c r="D155" s="217" t="s">
        <v>131</v>
      </c>
      <c r="E155" s="218" t="s">
        <v>302</v>
      </c>
      <c r="F155" s="219" t="s">
        <v>303</v>
      </c>
      <c r="G155" s="220" t="s">
        <v>260</v>
      </c>
      <c r="H155" s="221">
        <v>411.16000000000002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3.0000000000000001E-05</v>
      </c>
      <c r="R155" s="227">
        <f>Q155*H155</f>
        <v>0.012334800000000002</v>
      </c>
      <c r="S155" s="227">
        <v>0.23000000000000001</v>
      </c>
      <c r="T155" s="228">
        <f>S155*H155</f>
        <v>94.566800000000015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130</v>
      </c>
      <c r="AT155" s="229" t="s">
        <v>131</v>
      </c>
      <c r="AU155" s="229" t="s">
        <v>84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130</v>
      </c>
      <c r="BM155" s="229" t="s">
        <v>304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305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84</v>
      </c>
    </row>
    <row r="157" s="14" customFormat="1">
      <c r="A157" s="14"/>
      <c r="B157" s="256"/>
      <c r="C157" s="257"/>
      <c r="D157" s="231" t="s">
        <v>140</v>
      </c>
      <c r="E157" s="258" t="s">
        <v>1</v>
      </c>
      <c r="F157" s="259" t="s">
        <v>306</v>
      </c>
      <c r="G157" s="257"/>
      <c r="H157" s="258" t="s">
        <v>1</v>
      </c>
      <c r="I157" s="260"/>
      <c r="J157" s="257"/>
      <c r="K157" s="257"/>
      <c r="L157" s="261"/>
      <c r="M157" s="262"/>
      <c r="N157" s="263"/>
      <c r="O157" s="263"/>
      <c r="P157" s="263"/>
      <c r="Q157" s="263"/>
      <c r="R157" s="263"/>
      <c r="S157" s="263"/>
      <c r="T157" s="26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5" t="s">
        <v>140</v>
      </c>
      <c r="AU157" s="265" t="s">
        <v>84</v>
      </c>
      <c r="AV157" s="14" t="s">
        <v>84</v>
      </c>
      <c r="AW157" s="14" t="s">
        <v>32</v>
      </c>
      <c r="AX157" s="14" t="s">
        <v>76</v>
      </c>
      <c r="AY157" s="265" t="s">
        <v>127</v>
      </c>
    </row>
    <row r="158" s="14" customFormat="1">
      <c r="A158" s="14"/>
      <c r="B158" s="256"/>
      <c r="C158" s="257"/>
      <c r="D158" s="231" t="s">
        <v>140</v>
      </c>
      <c r="E158" s="258" t="s">
        <v>1</v>
      </c>
      <c r="F158" s="259" t="s">
        <v>300</v>
      </c>
      <c r="G158" s="257"/>
      <c r="H158" s="258" t="s">
        <v>1</v>
      </c>
      <c r="I158" s="260"/>
      <c r="J158" s="257"/>
      <c r="K158" s="257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140</v>
      </c>
      <c r="AU158" s="265" t="s">
        <v>84</v>
      </c>
      <c r="AV158" s="14" t="s">
        <v>84</v>
      </c>
      <c r="AW158" s="14" t="s">
        <v>32</v>
      </c>
      <c r="AX158" s="14" t="s">
        <v>76</v>
      </c>
      <c r="AY158" s="265" t="s">
        <v>127</v>
      </c>
    </row>
    <row r="159" s="13" customFormat="1">
      <c r="A159" s="13"/>
      <c r="B159" s="237"/>
      <c r="C159" s="238"/>
      <c r="D159" s="231" t="s">
        <v>140</v>
      </c>
      <c r="E159" s="239" t="s">
        <v>251</v>
      </c>
      <c r="F159" s="240" t="s">
        <v>301</v>
      </c>
      <c r="G159" s="238"/>
      <c r="H159" s="241">
        <v>411.16000000000002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140</v>
      </c>
      <c r="AU159" s="247" t="s">
        <v>84</v>
      </c>
      <c r="AV159" s="13" t="s">
        <v>86</v>
      </c>
      <c r="AW159" s="13" t="s">
        <v>32</v>
      </c>
      <c r="AX159" s="13" t="s">
        <v>84</v>
      </c>
      <c r="AY159" s="247" t="s">
        <v>127</v>
      </c>
    </row>
    <row r="160" s="2" customFormat="1" ht="16.5" customHeight="1">
      <c r="A160" s="38"/>
      <c r="B160" s="39"/>
      <c r="C160" s="217" t="s">
        <v>182</v>
      </c>
      <c r="D160" s="217" t="s">
        <v>131</v>
      </c>
      <c r="E160" s="218" t="s">
        <v>307</v>
      </c>
      <c r="F160" s="219" t="s">
        <v>308</v>
      </c>
      <c r="G160" s="220" t="s">
        <v>309</v>
      </c>
      <c r="H160" s="221">
        <v>3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0.23000000000000001</v>
      </c>
      <c r="T160" s="228">
        <f>S160*H160</f>
        <v>0.69000000000000006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130</v>
      </c>
      <c r="AT160" s="229" t="s">
        <v>131</v>
      </c>
      <c r="AU160" s="229" t="s">
        <v>84</v>
      </c>
      <c r="AY160" s="17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130</v>
      </c>
      <c r="BM160" s="229" t="s">
        <v>310</v>
      </c>
    </row>
    <row r="161" s="2" customFormat="1">
      <c r="A161" s="38"/>
      <c r="B161" s="39"/>
      <c r="C161" s="40"/>
      <c r="D161" s="231" t="s">
        <v>136</v>
      </c>
      <c r="E161" s="40"/>
      <c r="F161" s="232" t="s">
        <v>311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136</v>
      </c>
      <c r="AU161" s="17" t="s">
        <v>84</v>
      </c>
    </row>
    <row r="162" s="2" customFormat="1">
      <c r="A162" s="38"/>
      <c r="B162" s="39"/>
      <c r="C162" s="40"/>
      <c r="D162" s="250" t="s">
        <v>175</v>
      </c>
      <c r="E162" s="40"/>
      <c r="F162" s="251" t="s">
        <v>312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84</v>
      </c>
    </row>
    <row r="163" s="14" customFormat="1">
      <c r="A163" s="14"/>
      <c r="B163" s="256"/>
      <c r="C163" s="257"/>
      <c r="D163" s="231" t="s">
        <v>140</v>
      </c>
      <c r="E163" s="258" t="s">
        <v>1</v>
      </c>
      <c r="F163" s="259" t="s">
        <v>313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140</v>
      </c>
      <c r="AU163" s="265" t="s">
        <v>84</v>
      </c>
      <c r="AV163" s="14" t="s">
        <v>84</v>
      </c>
      <c r="AW163" s="14" t="s">
        <v>32</v>
      </c>
      <c r="AX163" s="14" t="s">
        <v>76</v>
      </c>
      <c r="AY163" s="265" t="s">
        <v>127</v>
      </c>
    </row>
    <row r="164" s="13" customFormat="1">
      <c r="A164" s="13"/>
      <c r="B164" s="237"/>
      <c r="C164" s="238"/>
      <c r="D164" s="231" t="s">
        <v>140</v>
      </c>
      <c r="E164" s="239" t="s">
        <v>235</v>
      </c>
      <c r="F164" s="240" t="s">
        <v>314</v>
      </c>
      <c r="G164" s="238"/>
      <c r="H164" s="241">
        <v>3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84</v>
      </c>
      <c r="AV164" s="13" t="s">
        <v>86</v>
      </c>
      <c r="AW164" s="13" t="s">
        <v>32</v>
      </c>
      <c r="AX164" s="13" t="s">
        <v>84</v>
      </c>
      <c r="AY164" s="247" t="s">
        <v>127</v>
      </c>
    </row>
    <row r="165" s="2" customFormat="1" ht="16.5" customHeight="1">
      <c r="A165" s="38"/>
      <c r="B165" s="39"/>
      <c r="C165" s="217" t="s">
        <v>188</v>
      </c>
      <c r="D165" s="217" t="s">
        <v>131</v>
      </c>
      <c r="E165" s="218" t="s">
        <v>315</v>
      </c>
      <c r="F165" s="219" t="s">
        <v>316</v>
      </c>
      <c r="G165" s="220" t="s">
        <v>309</v>
      </c>
      <c r="H165" s="221">
        <v>137.28999999999999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0.20499999999999999</v>
      </c>
      <c r="T165" s="228">
        <f>S165*H165</f>
        <v>28.144449999999996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131</v>
      </c>
      <c r="AU165" s="229" t="s">
        <v>84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130</v>
      </c>
      <c r="BM165" s="229" t="s">
        <v>317</v>
      </c>
    </row>
    <row r="166" s="2" customFormat="1">
      <c r="A166" s="38"/>
      <c r="B166" s="39"/>
      <c r="C166" s="40"/>
      <c r="D166" s="231" t="s">
        <v>136</v>
      </c>
      <c r="E166" s="40"/>
      <c r="F166" s="232" t="s">
        <v>318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84</v>
      </c>
    </row>
    <row r="167" s="2" customFormat="1">
      <c r="A167" s="38"/>
      <c r="B167" s="39"/>
      <c r="C167" s="40"/>
      <c r="D167" s="250" t="s">
        <v>175</v>
      </c>
      <c r="E167" s="40"/>
      <c r="F167" s="251" t="s">
        <v>319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84</v>
      </c>
    </row>
    <row r="168" s="14" customFormat="1">
      <c r="A168" s="14"/>
      <c r="B168" s="256"/>
      <c r="C168" s="257"/>
      <c r="D168" s="231" t="s">
        <v>140</v>
      </c>
      <c r="E168" s="258" t="s">
        <v>1</v>
      </c>
      <c r="F168" s="259" t="s">
        <v>320</v>
      </c>
      <c r="G168" s="257"/>
      <c r="H168" s="258" t="s">
        <v>1</v>
      </c>
      <c r="I168" s="260"/>
      <c r="J168" s="257"/>
      <c r="K168" s="257"/>
      <c r="L168" s="261"/>
      <c r="M168" s="262"/>
      <c r="N168" s="263"/>
      <c r="O168" s="263"/>
      <c r="P168" s="263"/>
      <c r="Q168" s="263"/>
      <c r="R168" s="263"/>
      <c r="S168" s="263"/>
      <c r="T168" s="26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5" t="s">
        <v>140</v>
      </c>
      <c r="AU168" s="265" t="s">
        <v>84</v>
      </c>
      <c r="AV168" s="14" t="s">
        <v>84</v>
      </c>
      <c r="AW168" s="14" t="s">
        <v>32</v>
      </c>
      <c r="AX168" s="14" t="s">
        <v>76</v>
      </c>
      <c r="AY168" s="265" t="s">
        <v>127</v>
      </c>
    </row>
    <row r="169" s="13" customFormat="1">
      <c r="A169" s="13"/>
      <c r="B169" s="237"/>
      <c r="C169" s="238"/>
      <c r="D169" s="231" t="s">
        <v>140</v>
      </c>
      <c r="E169" s="239" t="s">
        <v>236</v>
      </c>
      <c r="F169" s="240" t="s">
        <v>321</v>
      </c>
      <c r="G169" s="238"/>
      <c r="H169" s="241">
        <v>137.28999999999999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84</v>
      </c>
      <c r="AV169" s="13" t="s">
        <v>86</v>
      </c>
      <c r="AW169" s="13" t="s">
        <v>32</v>
      </c>
      <c r="AX169" s="13" t="s">
        <v>84</v>
      </c>
      <c r="AY169" s="247" t="s">
        <v>127</v>
      </c>
    </row>
    <row r="170" s="2" customFormat="1" ht="16.5" customHeight="1">
      <c r="A170" s="38"/>
      <c r="B170" s="39"/>
      <c r="C170" s="217" t="s">
        <v>194</v>
      </c>
      <c r="D170" s="217" t="s">
        <v>131</v>
      </c>
      <c r="E170" s="218" t="s">
        <v>322</v>
      </c>
      <c r="F170" s="219" t="s">
        <v>323</v>
      </c>
      <c r="G170" s="220" t="s">
        <v>309</v>
      </c>
      <c r="H170" s="221">
        <v>274.57999999999998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0.11500000000000001</v>
      </c>
      <c r="T170" s="228">
        <f>S170*H170</f>
        <v>31.576699999999999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130</v>
      </c>
      <c r="AT170" s="229" t="s">
        <v>131</v>
      </c>
      <c r="AU170" s="229" t="s">
        <v>84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130</v>
      </c>
      <c r="BM170" s="229" t="s">
        <v>324</v>
      </c>
    </row>
    <row r="171" s="2" customFormat="1">
      <c r="A171" s="38"/>
      <c r="B171" s="39"/>
      <c r="C171" s="40"/>
      <c r="D171" s="231" t="s">
        <v>136</v>
      </c>
      <c r="E171" s="40"/>
      <c r="F171" s="232" t="s">
        <v>325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84</v>
      </c>
    </row>
    <row r="172" s="2" customFormat="1">
      <c r="A172" s="38"/>
      <c r="B172" s="39"/>
      <c r="C172" s="40"/>
      <c r="D172" s="250" t="s">
        <v>175</v>
      </c>
      <c r="E172" s="40"/>
      <c r="F172" s="251" t="s">
        <v>326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175</v>
      </c>
      <c r="AU172" s="17" t="s">
        <v>84</v>
      </c>
    </row>
    <row r="173" s="14" customFormat="1">
      <c r="A173" s="14"/>
      <c r="B173" s="256"/>
      <c r="C173" s="257"/>
      <c r="D173" s="231" t="s">
        <v>140</v>
      </c>
      <c r="E173" s="258" t="s">
        <v>1</v>
      </c>
      <c r="F173" s="259" t="s">
        <v>327</v>
      </c>
      <c r="G173" s="257"/>
      <c r="H173" s="258" t="s">
        <v>1</v>
      </c>
      <c r="I173" s="260"/>
      <c r="J173" s="257"/>
      <c r="K173" s="257"/>
      <c r="L173" s="261"/>
      <c r="M173" s="262"/>
      <c r="N173" s="263"/>
      <c r="O173" s="263"/>
      <c r="P173" s="263"/>
      <c r="Q173" s="263"/>
      <c r="R173" s="263"/>
      <c r="S173" s="263"/>
      <c r="T173" s="26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5" t="s">
        <v>140</v>
      </c>
      <c r="AU173" s="265" t="s">
        <v>84</v>
      </c>
      <c r="AV173" s="14" t="s">
        <v>84</v>
      </c>
      <c r="AW173" s="14" t="s">
        <v>32</v>
      </c>
      <c r="AX173" s="14" t="s">
        <v>76</v>
      </c>
      <c r="AY173" s="265" t="s">
        <v>127</v>
      </c>
    </row>
    <row r="174" s="13" customFormat="1">
      <c r="A174" s="13"/>
      <c r="B174" s="237"/>
      <c r="C174" s="238"/>
      <c r="D174" s="231" t="s">
        <v>140</v>
      </c>
      <c r="E174" s="239" t="s">
        <v>247</v>
      </c>
      <c r="F174" s="240" t="s">
        <v>328</v>
      </c>
      <c r="G174" s="238"/>
      <c r="H174" s="241">
        <v>274.57999999999998</v>
      </c>
      <c r="I174" s="242"/>
      <c r="J174" s="238"/>
      <c r="K174" s="238"/>
      <c r="L174" s="243"/>
      <c r="M174" s="244"/>
      <c r="N174" s="245"/>
      <c r="O174" s="245"/>
      <c r="P174" s="245"/>
      <c r="Q174" s="245"/>
      <c r="R174" s="245"/>
      <c r="S174" s="245"/>
      <c r="T174" s="24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7" t="s">
        <v>140</v>
      </c>
      <c r="AU174" s="247" t="s">
        <v>84</v>
      </c>
      <c r="AV174" s="13" t="s">
        <v>86</v>
      </c>
      <c r="AW174" s="13" t="s">
        <v>32</v>
      </c>
      <c r="AX174" s="13" t="s">
        <v>84</v>
      </c>
      <c r="AY174" s="247" t="s">
        <v>127</v>
      </c>
    </row>
    <row r="175" s="12" customFormat="1" ht="25.92" customHeight="1">
      <c r="A175" s="12"/>
      <c r="B175" s="203"/>
      <c r="C175" s="204"/>
      <c r="D175" s="205" t="s">
        <v>75</v>
      </c>
      <c r="E175" s="206" t="s">
        <v>188</v>
      </c>
      <c r="F175" s="206" t="s">
        <v>329</v>
      </c>
      <c r="G175" s="204"/>
      <c r="H175" s="204"/>
      <c r="I175" s="207"/>
      <c r="J175" s="208">
        <f>BK175</f>
        <v>0</v>
      </c>
      <c r="K175" s="204"/>
      <c r="L175" s="209"/>
      <c r="M175" s="210"/>
      <c r="N175" s="211"/>
      <c r="O175" s="211"/>
      <c r="P175" s="212">
        <f>SUM(P176:P200)</f>
        <v>0</v>
      </c>
      <c r="Q175" s="211"/>
      <c r="R175" s="212">
        <f>SUM(R176:R200)</f>
        <v>0</v>
      </c>
      <c r="S175" s="211"/>
      <c r="T175" s="213">
        <f>SUM(T176:T200)</f>
        <v>48.083999999999996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84</v>
      </c>
      <c r="AT175" s="215" t="s">
        <v>75</v>
      </c>
      <c r="AU175" s="215" t="s">
        <v>76</v>
      </c>
      <c r="AY175" s="214" t="s">
        <v>127</v>
      </c>
      <c r="BK175" s="216">
        <f>SUM(BK176:BK200)</f>
        <v>0</v>
      </c>
    </row>
    <row r="176" s="2" customFormat="1" ht="16.5" customHeight="1">
      <c r="A176" s="38"/>
      <c r="B176" s="39"/>
      <c r="C176" s="217" t="s">
        <v>202</v>
      </c>
      <c r="D176" s="217" t="s">
        <v>131</v>
      </c>
      <c r="E176" s="218" t="s">
        <v>330</v>
      </c>
      <c r="F176" s="219" t="s">
        <v>331</v>
      </c>
      <c r="G176" s="220" t="s">
        <v>309</v>
      </c>
      <c r="H176" s="221">
        <v>25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130</v>
      </c>
      <c r="AT176" s="229" t="s">
        <v>131</v>
      </c>
      <c r="AU176" s="229" t="s">
        <v>84</v>
      </c>
      <c r="AY176" s="17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130</v>
      </c>
      <c r="BM176" s="229" t="s">
        <v>332</v>
      </c>
    </row>
    <row r="177" s="2" customFormat="1">
      <c r="A177" s="38"/>
      <c r="B177" s="39"/>
      <c r="C177" s="40"/>
      <c r="D177" s="231" t="s">
        <v>136</v>
      </c>
      <c r="E177" s="40"/>
      <c r="F177" s="232" t="s">
        <v>333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136</v>
      </c>
      <c r="AU177" s="17" t="s">
        <v>84</v>
      </c>
    </row>
    <row r="178" s="2" customFormat="1">
      <c r="A178" s="38"/>
      <c r="B178" s="39"/>
      <c r="C178" s="40"/>
      <c r="D178" s="250" t="s">
        <v>175</v>
      </c>
      <c r="E178" s="40"/>
      <c r="F178" s="251" t="s">
        <v>334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175</v>
      </c>
      <c r="AU178" s="17" t="s">
        <v>84</v>
      </c>
    </row>
    <row r="179" s="13" customFormat="1">
      <c r="A179" s="13"/>
      <c r="B179" s="237"/>
      <c r="C179" s="238"/>
      <c r="D179" s="231" t="s">
        <v>140</v>
      </c>
      <c r="E179" s="239" t="s">
        <v>1</v>
      </c>
      <c r="F179" s="240" t="s">
        <v>335</v>
      </c>
      <c r="G179" s="238"/>
      <c r="H179" s="241">
        <v>25</v>
      </c>
      <c r="I179" s="242"/>
      <c r="J179" s="238"/>
      <c r="K179" s="238"/>
      <c r="L179" s="243"/>
      <c r="M179" s="244"/>
      <c r="N179" s="245"/>
      <c r="O179" s="245"/>
      <c r="P179" s="245"/>
      <c r="Q179" s="245"/>
      <c r="R179" s="245"/>
      <c r="S179" s="245"/>
      <c r="T179" s="24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7" t="s">
        <v>140</v>
      </c>
      <c r="AU179" s="247" t="s">
        <v>84</v>
      </c>
      <c r="AV179" s="13" t="s">
        <v>86</v>
      </c>
      <c r="AW179" s="13" t="s">
        <v>32</v>
      </c>
      <c r="AX179" s="13" t="s">
        <v>84</v>
      </c>
      <c r="AY179" s="247" t="s">
        <v>127</v>
      </c>
    </row>
    <row r="180" s="2" customFormat="1" ht="16.5" customHeight="1">
      <c r="A180" s="38"/>
      <c r="B180" s="39"/>
      <c r="C180" s="217" t="s">
        <v>8</v>
      </c>
      <c r="D180" s="217" t="s">
        <v>131</v>
      </c>
      <c r="E180" s="218" t="s">
        <v>336</v>
      </c>
      <c r="F180" s="219" t="s">
        <v>337</v>
      </c>
      <c r="G180" s="220" t="s">
        <v>338</v>
      </c>
      <c r="H180" s="221">
        <v>23.821999999999999</v>
      </c>
      <c r="I180" s="222"/>
      <c r="J180" s="223">
        <f>ROUND(I180*H180,2)</f>
        <v>0</v>
      </c>
      <c r="K180" s="224"/>
      <c r="L180" s="44"/>
      <c r="M180" s="225" t="s">
        <v>1</v>
      </c>
      <c r="N180" s="226" t="s">
        <v>41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2</v>
      </c>
      <c r="T180" s="228">
        <f>S180*H180</f>
        <v>47.643999999999998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130</v>
      </c>
      <c r="AT180" s="229" t="s">
        <v>131</v>
      </c>
      <c r="AU180" s="229" t="s">
        <v>84</v>
      </c>
      <c r="AY180" s="17" t="s">
        <v>127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84</v>
      </c>
      <c r="BK180" s="230">
        <f>ROUND(I180*H180,2)</f>
        <v>0</v>
      </c>
      <c r="BL180" s="17" t="s">
        <v>130</v>
      </c>
      <c r="BM180" s="229" t="s">
        <v>339</v>
      </c>
    </row>
    <row r="181" s="2" customFormat="1">
      <c r="A181" s="38"/>
      <c r="B181" s="39"/>
      <c r="C181" s="40"/>
      <c r="D181" s="231" t="s">
        <v>136</v>
      </c>
      <c r="E181" s="40"/>
      <c r="F181" s="232" t="s">
        <v>340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136</v>
      </c>
      <c r="AU181" s="17" t="s">
        <v>84</v>
      </c>
    </row>
    <row r="182" s="13" customFormat="1">
      <c r="A182" s="13"/>
      <c r="B182" s="237"/>
      <c r="C182" s="238"/>
      <c r="D182" s="231" t="s">
        <v>140</v>
      </c>
      <c r="E182" s="239" t="s">
        <v>1</v>
      </c>
      <c r="F182" s="240" t="s">
        <v>341</v>
      </c>
      <c r="G182" s="238"/>
      <c r="H182" s="241">
        <v>7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140</v>
      </c>
      <c r="AU182" s="247" t="s">
        <v>84</v>
      </c>
      <c r="AV182" s="13" t="s">
        <v>86</v>
      </c>
      <c r="AW182" s="13" t="s">
        <v>32</v>
      </c>
      <c r="AX182" s="13" t="s">
        <v>76</v>
      </c>
      <c r="AY182" s="247" t="s">
        <v>127</v>
      </c>
    </row>
    <row r="183" s="13" customFormat="1">
      <c r="A183" s="13"/>
      <c r="B183" s="237"/>
      <c r="C183" s="238"/>
      <c r="D183" s="231" t="s">
        <v>140</v>
      </c>
      <c r="E183" s="239" t="s">
        <v>1</v>
      </c>
      <c r="F183" s="240" t="s">
        <v>342</v>
      </c>
      <c r="G183" s="238"/>
      <c r="H183" s="241">
        <v>0.875</v>
      </c>
      <c r="I183" s="242"/>
      <c r="J183" s="238"/>
      <c r="K183" s="238"/>
      <c r="L183" s="243"/>
      <c r="M183" s="244"/>
      <c r="N183" s="245"/>
      <c r="O183" s="245"/>
      <c r="P183" s="245"/>
      <c r="Q183" s="245"/>
      <c r="R183" s="245"/>
      <c r="S183" s="245"/>
      <c r="T183" s="24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7" t="s">
        <v>140</v>
      </c>
      <c r="AU183" s="247" t="s">
        <v>84</v>
      </c>
      <c r="AV183" s="13" t="s">
        <v>86</v>
      </c>
      <c r="AW183" s="13" t="s">
        <v>32</v>
      </c>
      <c r="AX183" s="13" t="s">
        <v>76</v>
      </c>
      <c r="AY183" s="247" t="s">
        <v>127</v>
      </c>
    </row>
    <row r="184" s="13" customFormat="1">
      <c r="A184" s="13"/>
      <c r="B184" s="237"/>
      <c r="C184" s="238"/>
      <c r="D184" s="231" t="s">
        <v>140</v>
      </c>
      <c r="E184" s="239" t="s">
        <v>1</v>
      </c>
      <c r="F184" s="240" t="s">
        <v>343</v>
      </c>
      <c r="G184" s="238"/>
      <c r="H184" s="241">
        <v>10.297000000000001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7" t="s">
        <v>140</v>
      </c>
      <c r="AU184" s="247" t="s">
        <v>84</v>
      </c>
      <c r="AV184" s="13" t="s">
        <v>86</v>
      </c>
      <c r="AW184" s="13" t="s">
        <v>32</v>
      </c>
      <c r="AX184" s="13" t="s">
        <v>76</v>
      </c>
      <c r="AY184" s="247" t="s">
        <v>127</v>
      </c>
    </row>
    <row r="185" s="13" customFormat="1">
      <c r="A185" s="13"/>
      <c r="B185" s="237"/>
      <c r="C185" s="238"/>
      <c r="D185" s="231" t="s">
        <v>140</v>
      </c>
      <c r="E185" s="239" t="s">
        <v>1</v>
      </c>
      <c r="F185" s="240" t="s">
        <v>344</v>
      </c>
      <c r="G185" s="238"/>
      <c r="H185" s="241">
        <v>0.158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140</v>
      </c>
      <c r="AU185" s="247" t="s">
        <v>84</v>
      </c>
      <c r="AV185" s="13" t="s">
        <v>86</v>
      </c>
      <c r="AW185" s="13" t="s">
        <v>32</v>
      </c>
      <c r="AX185" s="13" t="s">
        <v>76</v>
      </c>
      <c r="AY185" s="247" t="s">
        <v>127</v>
      </c>
    </row>
    <row r="186" s="13" customFormat="1">
      <c r="A186" s="13"/>
      <c r="B186" s="237"/>
      <c r="C186" s="238"/>
      <c r="D186" s="231" t="s">
        <v>140</v>
      </c>
      <c r="E186" s="239" t="s">
        <v>1</v>
      </c>
      <c r="F186" s="240" t="s">
        <v>345</v>
      </c>
      <c r="G186" s="238"/>
      <c r="H186" s="241">
        <v>5.492</v>
      </c>
      <c r="I186" s="242"/>
      <c r="J186" s="238"/>
      <c r="K186" s="238"/>
      <c r="L186" s="243"/>
      <c r="M186" s="244"/>
      <c r="N186" s="245"/>
      <c r="O186" s="245"/>
      <c r="P186" s="245"/>
      <c r="Q186" s="245"/>
      <c r="R186" s="245"/>
      <c r="S186" s="245"/>
      <c r="T186" s="246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7" t="s">
        <v>140</v>
      </c>
      <c r="AU186" s="247" t="s">
        <v>84</v>
      </c>
      <c r="AV186" s="13" t="s">
        <v>86</v>
      </c>
      <c r="AW186" s="13" t="s">
        <v>32</v>
      </c>
      <c r="AX186" s="13" t="s">
        <v>76</v>
      </c>
      <c r="AY186" s="247" t="s">
        <v>127</v>
      </c>
    </row>
    <row r="187" s="15" customFormat="1">
      <c r="A187" s="15"/>
      <c r="B187" s="266"/>
      <c r="C187" s="267"/>
      <c r="D187" s="231" t="s">
        <v>140</v>
      </c>
      <c r="E187" s="268" t="s">
        <v>240</v>
      </c>
      <c r="F187" s="269" t="s">
        <v>266</v>
      </c>
      <c r="G187" s="267"/>
      <c r="H187" s="270">
        <v>23.821999999999999</v>
      </c>
      <c r="I187" s="271"/>
      <c r="J187" s="267"/>
      <c r="K187" s="267"/>
      <c r="L187" s="272"/>
      <c r="M187" s="273"/>
      <c r="N187" s="274"/>
      <c r="O187" s="274"/>
      <c r="P187" s="274"/>
      <c r="Q187" s="274"/>
      <c r="R187" s="274"/>
      <c r="S187" s="274"/>
      <c r="T187" s="27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6" t="s">
        <v>140</v>
      </c>
      <c r="AU187" s="276" t="s">
        <v>84</v>
      </c>
      <c r="AV187" s="15" t="s">
        <v>130</v>
      </c>
      <c r="AW187" s="15" t="s">
        <v>32</v>
      </c>
      <c r="AX187" s="15" t="s">
        <v>84</v>
      </c>
      <c r="AY187" s="276" t="s">
        <v>127</v>
      </c>
    </row>
    <row r="188" s="2" customFormat="1" ht="24.15" customHeight="1">
      <c r="A188" s="38"/>
      <c r="B188" s="39"/>
      <c r="C188" s="217" t="s">
        <v>213</v>
      </c>
      <c r="D188" s="217" t="s">
        <v>131</v>
      </c>
      <c r="E188" s="218" t="s">
        <v>346</v>
      </c>
      <c r="F188" s="219" t="s">
        <v>347</v>
      </c>
      <c r="G188" s="220" t="s">
        <v>348</v>
      </c>
      <c r="H188" s="221">
        <v>5</v>
      </c>
      <c r="I188" s="222"/>
      <c r="J188" s="223">
        <f>ROUND(I188*H188,2)</f>
        <v>0</v>
      </c>
      <c r="K188" s="224"/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0.082000000000000003</v>
      </c>
      <c r="T188" s="228">
        <f>S188*H188</f>
        <v>0.41000000000000003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130</v>
      </c>
      <c r="AT188" s="229" t="s">
        <v>131</v>
      </c>
      <c r="AU188" s="229" t="s">
        <v>84</v>
      </c>
      <c r="AY188" s="17" t="s">
        <v>127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130</v>
      </c>
      <c r="BM188" s="229" t="s">
        <v>349</v>
      </c>
    </row>
    <row r="189" s="2" customFormat="1">
      <c r="A189" s="38"/>
      <c r="B189" s="39"/>
      <c r="C189" s="40"/>
      <c r="D189" s="231" t="s">
        <v>136</v>
      </c>
      <c r="E189" s="40"/>
      <c r="F189" s="232" t="s">
        <v>350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84</v>
      </c>
    </row>
    <row r="190" s="2" customFormat="1">
      <c r="A190" s="38"/>
      <c r="B190" s="39"/>
      <c r="C190" s="40"/>
      <c r="D190" s="250" t="s">
        <v>175</v>
      </c>
      <c r="E190" s="40"/>
      <c r="F190" s="251" t="s">
        <v>351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175</v>
      </c>
      <c r="AU190" s="17" t="s">
        <v>84</v>
      </c>
    </row>
    <row r="191" s="13" customFormat="1">
      <c r="A191" s="13"/>
      <c r="B191" s="237"/>
      <c r="C191" s="238"/>
      <c r="D191" s="231" t="s">
        <v>140</v>
      </c>
      <c r="E191" s="239" t="s">
        <v>1</v>
      </c>
      <c r="F191" s="240" t="s">
        <v>352</v>
      </c>
      <c r="G191" s="238"/>
      <c r="H191" s="241">
        <v>5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140</v>
      </c>
      <c r="AU191" s="247" t="s">
        <v>84</v>
      </c>
      <c r="AV191" s="13" t="s">
        <v>86</v>
      </c>
      <c r="AW191" s="13" t="s">
        <v>32</v>
      </c>
      <c r="AX191" s="13" t="s">
        <v>84</v>
      </c>
      <c r="AY191" s="247" t="s">
        <v>127</v>
      </c>
    </row>
    <row r="192" s="2" customFormat="1" ht="24.15" customHeight="1">
      <c r="A192" s="38"/>
      <c r="B192" s="39"/>
      <c r="C192" s="217" t="s">
        <v>218</v>
      </c>
      <c r="D192" s="217" t="s">
        <v>131</v>
      </c>
      <c r="E192" s="218" t="s">
        <v>353</v>
      </c>
      <c r="F192" s="219" t="s">
        <v>354</v>
      </c>
      <c r="G192" s="220" t="s">
        <v>348</v>
      </c>
      <c r="H192" s="221">
        <v>6</v>
      </c>
      <c r="I192" s="222"/>
      <c r="J192" s="223">
        <f>ROUND(I192*H192,2)</f>
        <v>0</v>
      </c>
      <c r="K192" s="224"/>
      <c r="L192" s="44"/>
      <c r="M192" s="225" t="s">
        <v>1</v>
      </c>
      <c r="N192" s="226" t="s">
        <v>41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0.0050000000000000001</v>
      </c>
      <c r="T192" s="228">
        <f>S192*H192</f>
        <v>0.029999999999999999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130</v>
      </c>
      <c r="AT192" s="229" t="s">
        <v>131</v>
      </c>
      <c r="AU192" s="229" t="s">
        <v>84</v>
      </c>
      <c r="AY192" s="17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130</v>
      </c>
      <c r="BM192" s="229" t="s">
        <v>355</v>
      </c>
    </row>
    <row r="193" s="2" customFormat="1">
      <c r="A193" s="38"/>
      <c r="B193" s="39"/>
      <c r="C193" s="40"/>
      <c r="D193" s="231" t="s">
        <v>136</v>
      </c>
      <c r="E193" s="40"/>
      <c r="F193" s="232" t="s">
        <v>356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136</v>
      </c>
      <c r="AU193" s="17" t="s">
        <v>84</v>
      </c>
    </row>
    <row r="194" s="2" customFormat="1">
      <c r="A194" s="38"/>
      <c r="B194" s="39"/>
      <c r="C194" s="40"/>
      <c r="D194" s="250" t="s">
        <v>175</v>
      </c>
      <c r="E194" s="40"/>
      <c r="F194" s="251" t="s">
        <v>357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175</v>
      </c>
      <c r="AU194" s="17" t="s">
        <v>84</v>
      </c>
    </row>
    <row r="195" s="13" customFormat="1">
      <c r="A195" s="13"/>
      <c r="B195" s="237"/>
      <c r="C195" s="238"/>
      <c r="D195" s="231" t="s">
        <v>140</v>
      </c>
      <c r="E195" s="239" t="s">
        <v>1</v>
      </c>
      <c r="F195" s="240" t="s">
        <v>169</v>
      </c>
      <c r="G195" s="238"/>
      <c r="H195" s="241">
        <v>6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7" t="s">
        <v>140</v>
      </c>
      <c r="AU195" s="247" t="s">
        <v>84</v>
      </c>
      <c r="AV195" s="13" t="s">
        <v>86</v>
      </c>
      <c r="AW195" s="13" t="s">
        <v>32</v>
      </c>
      <c r="AX195" s="13" t="s">
        <v>84</v>
      </c>
      <c r="AY195" s="247" t="s">
        <v>127</v>
      </c>
    </row>
    <row r="196" s="2" customFormat="1" ht="24.15" customHeight="1">
      <c r="A196" s="38"/>
      <c r="B196" s="39"/>
      <c r="C196" s="217" t="s">
        <v>225</v>
      </c>
      <c r="D196" s="217" t="s">
        <v>131</v>
      </c>
      <c r="E196" s="218" t="s">
        <v>358</v>
      </c>
      <c r="F196" s="219" t="s">
        <v>359</v>
      </c>
      <c r="G196" s="220" t="s">
        <v>260</v>
      </c>
      <c r="H196" s="221">
        <v>27.457999999999998</v>
      </c>
      <c r="I196" s="222"/>
      <c r="J196" s="223">
        <f>ROUND(I196*H196,2)</f>
        <v>0</v>
      </c>
      <c r="K196" s="224"/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130</v>
      </c>
      <c r="AT196" s="229" t="s">
        <v>131</v>
      </c>
      <c r="AU196" s="229" t="s">
        <v>84</v>
      </c>
      <c r="AY196" s="17" t="s">
        <v>127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130</v>
      </c>
      <c r="BM196" s="229" t="s">
        <v>360</v>
      </c>
    </row>
    <row r="197" s="2" customFormat="1">
      <c r="A197" s="38"/>
      <c r="B197" s="39"/>
      <c r="C197" s="40"/>
      <c r="D197" s="231" t="s">
        <v>136</v>
      </c>
      <c r="E197" s="40"/>
      <c r="F197" s="232" t="s">
        <v>361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84</v>
      </c>
    </row>
    <row r="198" s="2" customFormat="1">
      <c r="A198" s="38"/>
      <c r="B198" s="39"/>
      <c r="C198" s="40"/>
      <c r="D198" s="250" t="s">
        <v>175</v>
      </c>
      <c r="E198" s="40"/>
      <c r="F198" s="251" t="s">
        <v>362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175</v>
      </c>
      <c r="AU198" s="17" t="s">
        <v>84</v>
      </c>
    </row>
    <row r="199" s="14" customFormat="1">
      <c r="A199" s="14"/>
      <c r="B199" s="256"/>
      <c r="C199" s="257"/>
      <c r="D199" s="231" t="s">
        <v>140</v>
      </c>
      <c r="E199" s="258" t="s">
        <v>1</v>
      </c>
      <c r="F199" s="259" t="s">
        <v>363</v>
      </c>
      <c r="G199" s="257"/>
      <c r="H199" s="258" t="s">
        <v>1</v>
      </c>
      <c r="I199" s="260"/>
      <c r="J199" s="257"/>
      <c r="K199" s="257"/>
      <c r="L199" s="261"/>
      <c r="M199" s="262"/>
      <c r="N199" s="263"/>
      <c r="O199" s="263"/>
      <c r="P199" s="263"/>
      <c r="Q199" s="263"/>
      <c r="R199" s="263"/>
      <c r="S199" s="263"/>
      <c r="T199" s="26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5" t="s">
        <v>140</v>
      </c>
      <c r="AU199" s="265" t="s">
        <v>84</v>
      </c>
      <c r="AV199" s="14" t="s">
        <v>84</v>
      </c>
      <c r="AW199" s="14" t="s">
        <v>32</v>
      </c>
      <c r="AX199" s="14" t="s">
        <v>76</v>
      </c>
      <c r="AY199" s="265" t="s">
        <v>127</v>
      </c>
    </row>
    <row r="200" s="13" customFormat="1">
      <c r="A200" s="13"/>
      <c r="B200" s="237"/>
      <c r="C200" s="238"/>
      <c r="D200" s="231" t="s">
        <v>140</v>
      </c>
      <c r="E200" s="239" t="s">
        <v>1</v>
      </c>
      <c r="F200" s="240" t="s">
        <v>364</v>
      </c>
      <c r="G200" s="238"/>
      <c r="H200" s="241">
        <v>27.457999999999998</v>
      </c>
      <c r="I200" s="242"/>
      <c r="J200" s="238"/>
      <c r="K200" s="238"/>
      <c r="L200" s="243"/>
      <c r="M200" s="244"/>
      <c r="N200" s="245"/>
      <c r="O200" s="245"/>
      <c r="P200" s="245"/>
      <c r="Q200" s="245"/>
      <c r="R200" s="245"/>
      <c r="S200" s="245"/>
      <c r="T200" s="24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7" t="s">
        <v>140</v>
      </c>
      <c r="AU200" s="247" t="s">
        <v>84</v>
      </c>
      <c r="AV200" s="13" t="s">
        <v>86</v>
      </c>
      <c r="AW200" s="13" t="s">
        <v>32</v>
      </c>
      <c r="AX200" s="13" t="s">
        <v>84</v>
      </c>
      <c r="AY200" s="247" t="s">
        <v>127</v>
      </c>
    </row>
    <row r="201" s="12" customFormat="1" ht="25.92" customHeight="1">
      <c r="A201" s="12"/>
      <c r="B201" s="203"/>
      <c r="C201" s="204"/>
      <c r="D201" s="205" t="s">
        <v>75</v>
      </c>
      <c r="E201" s="206" t="s">
        <v>365</v>
      </c>
      <c r="F201" s="206" t="s">
        <v>366</v>
      </c>
      <c r="G201" s="204"/>
      <c r="H201" s="204"/>
      <c r="I201" s="207"/>
      <c r="J201" s="208">
        <f>BK201</f>
        <v>0</v>
      </c>
      <c r="K201" s="204"/>
      <c r="L201" s="209"/>
      <c r="M201" s="210"/>
      <c r="N201" s="211"/>
      <c r="O201" s="211"/>
      <c r="P201" s="212">
        <f>SUM(P202:P259)</f>
        <v>0</v>
      </c>
      <c r="Q201" s="211"/>
      <c r="R201" s="212">
        <f>SUM(R202:R259)</f>
        <v>0</v>
      </c>
      <c r="S201" s="211"/>
      <c r="T201" s="213">
        <f>SUM(T202:T259)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84</v>
      </c>
      <c r="AT201" s="215" t="s">
        <v>75</v>
      </c>
      <c r="AU201" s="215" t="s">
        <v>76</v>
      </c>
      <c r="AY201" s="214" t="s">
        <v>127</v>
      </c>
      <c r="BK201" s="216">
        <f>SUM(BK202:BK259)</f>
        <v>0</v>
      </c>
    </row>
    <row r="202" s="2" customFormat="1" ht="33" customHeight="1">
      <c r="A202" s="38"/>
      <c r="B202" s="39"/>
      <c r="C202" s="217" t="s">
        <v>367</v>
      </c>
      <c r="D202" s="217" t="s">
        <v>131</v>
      </c>
      <c r="E202" s="218" t="s">
        <v>368</v>
      </c>
      <c r="F202" s="219" t="s">
        <v>369</v>
      </c>
      <c r="G202" s="220" t="s">
        <v>370</v>
      </c>
      <c r="H202" s="221">
        <v>132.39400000000001</v>
      </c>
      <c r="I202" s="222"/>
      <c r="J202" s="223">
        <f>ROUND(I202*H202,2)</f>
        <v>0</v>
      </c>
      <c r="K202" s="224"/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130</v>
      </c>
      <c r="AT202" s="229" t="s">
        <v>131</v>
      </c>
      <c r="AU202" s="229" t="s">
        <v>84</v>
      </c>
      <c r="AY202" s="17" t="s">
        <v>127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130</v>
      </c>
      <c r="BM202" s="229" t="s">
        <v>371</v>
      </c>
    </row>
    <row r="203" s="2" customFormat="1">
      <c r="A203" s="38"/>
      <c r="B203" s="39"/>
      <c r="C203" s="40"/>
      <c r="D203" s="231" t="s">
        <v>136</v>
      </c>
      <c r="E203" s="40"/>
      <c r="F203" s="232" t="s">
        <v>372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136</v>
      </c>
      <c r="AU203" s="17" t="s">
        <v>84</v>
      </c>
    </row>
    <row r="204" s="2" customFormat="1">
      <c r="A204" s="38"/>
      <c r="B204" s="39"/>
      <c r="C204" s="40"/>
      <c r="D204" s="250" t="s">
        <v>175</v>
      </c>
      <c r="E204" s="40"/>
      <c r="F204" s="251" t="s">
        <v>373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175</v>
      </c>
      <c r="AU204" s="17" t="s">
        <v>84</v>
      </c>
    </row>
    <row r="205" s="14" customFormat="1">
      <c r="A205" s="14"/>
      <c r="B205" s="256"/>
      <c r="C205" s="257"/>
      <c r="D205" s="231" t="s">
        <v>140</v>
      </c>
      <c r="E205" s="258" t="s">
        <v>1</v>
      </c>
      <c r="F205" s="259" t="s">
        <v>374</v>
      </c>
      <c r="G205" s="257"/>
      <c r="H205" s="258" t="s">
        <v>1</v>
      </c>
      <c r="I205" s="260"/>
      <c r="J205" s="257"/>
      <c r="K205" s="257"/>
      <c r="L205" s="261"/>
      <c r="M205" s="262"/>
      <c r="N205" s="263"/>
      <c r="O205" s="263"/>
      <c r="P205" s="263"/>
      <c r="Q205" s="263"/>
      <c r="R205" s="263"/>
      <c r="S205" s="263"/>
      <c r="T205" s="26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5" t="s">
        <v>140</v>
      </c>
      <c r="AU205" s="265" t="s">
        <v>84</v>
      </c>
      <c r="AV205" s="14" t="s">
        <v>84</v>
      </c>
      <c r="AW205" s="14" t="s">
        <v>32</v>
      </c>
      <c r="AX205" s="14" t="s">
        <v>76</v>
      </c>
      <c r="AY205" s="265" t="s">
        <v>127</v>
      </c>
    </row>
    <row r="206" s="13" customFormat="1">
      <c r="A206" s="13"/>
      <c r="B206" s="237"/>
      <c r="C206" s="238"/>
      <c r="D206" s="231" t="s">
        <v>140</v>
      </c>
      <c r="E206" s="239" t="s">
        <v>1</v>
      </c>
      <c r="F206" s="240" t="s">
        <v>375</v>
      </c>
      <c r="G206" s="238"/>
      <c r="H206" s="241">
        <v>94.566999999999993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140</v>
      </c>
      <c r="AU206" s="247" t="s">
        <v>84</v>
      </c>
      <c r="AV206" s="13" t="s">
        <v>86</v>
      </c>
      <c r="AW206" s="13" t="s">
        <v>32</v>
      </c>
      <c r="AX206" s="13" t="s">
        <v>76</v>
      </c>
      <c r="AY206" s="247" t="s">
        <v>127</v>
      </c>
    </row>
    <row r="207" s="13" customFormat="1">
      <c r="A207" s="13"/>
      <c r="B207" s="237"/>
      <c r="C207" s="238"/>
      <c r="D207" s="231" t="s">
        <v>140</v>
      </c>
      <c r="E207" s="239" t="s">
        <v>1</v>
      </c>
      <c r="F207" s="240" t="s">
        <v>376</v>
      </c>
      <c r="G207" s="238"/>
      <c r="H207" s="241">
        <v>37.826999999999998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140</v>
      </c>
      <c r="AU207" s="247" t="s">
        <v>84</v>
      </c>
      <c r="AV207" s="13" t="s">
        <v>86</v>
      </c>
      <c r="AW207" s="13" t="s">
        <v>32</v>
      </c>
      <c r="AX207" s="13" t="s">
        <v>76</v>
      </c>
      <c r="AY207" s="247" t="s">
        <v>127</v>
      </c>
    </row>
    <row r="208" s="15" customFormat="1">
      <c r="A208" s="15"/>
      <c r="B208" s="266"/>
      <c r="C208" s="267"/>
      <c r="D208" s="231" t="s">
        <v>140</v>
      </c>
      <c r="E208" s="268" t="s">
        <v>1</v>
      </c>
      <c r="F208" s="269" t="s">
        <v>266</v>
      </c>
      <c r="G208" s="267"/>
      <c r="H208" s="270">
        <v>132.39400000000001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6" t="s">
        <v>140</v>
      </c>
      <c r="AU208" s="276" t="s">
        <v>84</v>
      </c>
      <c r="AV208" s="15" t="s">
        <v>130</v>
      </c>
      <c r="AW208" s="15" t="s">
        <v>32</v>
      </c>
      <c r="AX208" s="15" t="s">
        <v>84</v>
      </c>
      <c r="AY208" s="276" t="s">
        <v>127</v>
      </c>
    </row>
    <row r="209" s="2" customFormat="1" ht="37.8" customHeight="1">
      <c r="A209" s="38"/>
      <c r="B209" s="39"/>
      <c r="C209" s="217" t="s">
        <v>377</v>
      </c>
      <c r="D209" s="217" t="s">
        <v>131</v>
      </c>
      <c r="E209" s="218" t="s">
        <v>378</v>
      </c>
      <c r="F209" s="219" t="s">
        <v>379</v>
      </c>
      <c r="G209" s="220" t="s">
        <v>370</v>
      </c>
      <c r="H209" s="221">
        <v>183.381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130</v>
      </c>
      <c r="AT209" s="229" t="s">
        <v>131</v>
      </c>
      <c r="AU209" s="229" t="s">
        <v>84</v>
      </c>
      <c r="AY209" s="17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130</v>
      </c>
      <c r="BM209" s="229" t="s">
        <v>380</v>
      </c>
    </row>
    <row r="210" s="2" customFormat="1">
      <c r="A210" s="38"/>
      <c r="B210" s="39"/>
      <c r="C210" s="40"/>
      <c r="D210" s="231" t="s">
        <v>136</v>
      </c>
      <c r="E210" s="40"/>
      <c r="F210" s="232" t="s">
        <v>381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136</v>
      </c>
      <c r="AU210" s="17" t="s">
        <v>84</v>
      </c>
    </row>
    <row r="211" s="2" customFormat="1">
      <c r="A211" s="38"/>
      <c r="B211" s="39"/>
      <c r="C211" s="40"/>
      <c r="D211" s="250" t="s">
        <v>175</v>
      </c>
      <c r="E211" s="40"/>
      <c r="F211" s="251" t="s">
        <v>382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84</v>
      </c>
    </row>
    <row r="212" s="13" customFormat="1">
      <c r="A212" s="13"/>
      <c r="B212" s="237"/>
      <c r="C212" s="238"/>
      <c r="D212" s="231" t="s">
        <v>140</v>
      </c>
      <c r="E212" s="239" t="s">
        <v>1</v>
      </c>
      <c r="F212" s="240" t="s">
        <v>383</v>
      </c>
      <c r="G212" s="238"/>
      <c r="H212" s="241">
        <v>42.393999999999998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140</v>
      </c>
      <c r="AU212" s="247" t="s">
        <v>84</v>
      </c>
      <c r="AV212" s="13" t="s">
        <v>86</v>
      </c>
      <c r="AW212" s="13" t="s">
        <v>32</v>
      </c>
      <c r="AX212" s="13" t="s">
        <v>76</v>
      </c>
      <c r="AY212" s="247" t="s">
        <v>127</v>
      </c>
    </row>
    <row r="213" s="13" customFormat="1">
      <c r="A213" s="13"/>
      <c r="B213" s="237"/>
      <c r="C213" s="238"/>
      <c r="D213" s="231" t="s">
        <v>140</v>
      </c>
      <c r="E213" s="239" t="s">
        <v>1</v>
      </c>
      <c r="F213" s="240" t="s">
        <v>384</v>
      </c>
      <c r="G213" s="238"/>
      <c r="H213" s="241">
        <v>57.173000000000002</v>
      </c>
      <c r="I213" s="242"/>
      <c r="J213" s="238"/>
      <c r="K213" s="238"/>
      <c r="L213" s="243"/>
      <c r="M213" s="244"/>
      <c r="N213" s="245"/>
      <c r="O213" s="245"/>
      <c r="P213" s="245"/>
      <c r="Q213" s="245"/>
      <c r="R213" s="245"/>
      <c r="S213" s="245"/>
      <c r="T213" s="246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7" t="s">
        <v>140</v>
      </c>
      <c r="AU213" s="247" t="s">
        <v>84</v>
      </c>
      <c r="AV213" s="13" t="s">
        <v>86</v>
      </c>
      <c r="AW213" s="13" t="s">
        <v>32</v>
      </c>
      <c r="AX213" s="13" t="s">
        <v>76</v>
      </c>
      <c r="AY213" s="247" t="s">
        <v>127</v>
      </c>
    </row>
    <row r="214" s="13" customFormat="1">
      <c r="A214" s="13"/>
      <c r="B214" s="237"/>
      <c r="C214" s="238"/>
      <c r="D214" s="231" t="s">
        <v>140</v>
      </c>
      <c r="E214" s="239" t="s">
        <v>1</v>
      </c>
      <c r="F214" s="240" t="s">
        <v>385</v>
      </c>
      <c r="G214" s="238"/>
      <c r="H214" s="241">
        <v>82.373999999999995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140</v>
      </c>
      <c r="AU214" s="247" t="s">
        <v>84</v>
      </c>
      <c r="AV214" s="13" t="s">
        <v>86</v>
      </c>
      <c r="AW214" s="13" t="s">
        <v>32</v>
      </c>
      <c r="AX214" s="13" t="s">
        <v>76</v>
      </c>
      <c r="AY214" s="247" t="s">
        <v>127</v>
      </c>
    </row>
    <row r="215" s="13" customFormat="1">
      <c r="A215" s="13"/>
      <c r="B215" s="237"/>
      <c r="C215" s="238"/>
      <c r="D215" s="231" t="s">
        <v>140</v>
      </c>
      <c r="E215" s="239" t="s">
        <v>1</v>
      </c>
      <c r="F215" s="240" t="s">
        <v>386</v>
      </c>
      <c r="G215" s="238"/>
      <c r="H215" s="241">
        <v>1.44</v>
      </c>
      <c r="I215" s="242"/>
      <c r="J215" s="238"/>
      <c r="K215" s="238"/>
      <c r="L215" s="243"/>
      <c r="M215" s="244"/>
      <c r="N215" s="245"/>
      <c r="O215" s="245"/>
      <c r="P215" s="245"/>
      <c r="Q215" s="245"/>
      <c r="R215" s="245"/>
      <c r="S215" s="245"/>
      <c r="T215" s="24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7" t="s">
        <v>140</v>
      </c>
      <c r="AU215" s="247" t="s">
        <v>84</v>
      </c>
      <c r="AV215" s="13" t="s">
        <v>86</v>
      </c>
      <c r="AW215" s="13" t="s">
        <v>32</v>
      </c>
      <c r="AX215" s="13" t="s">
        <v>76</v>
      </c>
      <c r="AY215" s="247" t="s">
        <v>127</v>
      </c>
    </row>
    <row r="216" s="15" customFormat="1">
      <c r="A216" s="15"/>
      <c r="B216" s="266"/>
      <c r="C216" s="267"/>
      <c r="D216" s="231" t="s">
        <v>140</v>
      </c>
      <c r="E216" s="268" t="s">
        <v>1</v>
      </c>
      <c r="F216" s="269" t="s">
        <v>266</v>
      </c>
      <c r="G216" s="267"/>
      <c r="H216" s="270">
        <v>183.381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6" t="s">
        <v>140</v>
      </c>
      <c r="AU216" s="276" t="s">
        <v>84</v>
      </c>
      <c r="AV216" s="15" t="s">
        <v>130</v>
      </c>
      <c r="AW216" s="15" t="s">
        <v>32</v>
      </c>
      <c r="AX216" s="15" t="s">
        <v>84</v>
      </c>
      <c r="AY216" s="276" t="s">
        <v>127</v>
      </c>
    </row>
    <row r="217" s="2" customFormat="1" ht="44.25" customHeight="1">
      <c r="A217" s="38"/>
      <c r="B217" s="39"/>
      <c r="C217" s="217" t="s">
        <v>387</v>
      </c>
      <c r="D217" s="217" t="s">
        <v>131</v>
      </c>
      <c r="E217" s="218" t="s">
        <v>388</v>
      </c>
      <c r="F217" s="219" t="s">
        <v>389</v>
      </c>
      <c r="G217" s="220" t="s">
        <v>370</v>
      </c>
      <c r="H217" s="221">
        <v>397.66000000000002</v>
      </c>
      <c r="I217" s="222"/>
      <c r="J217" s="223">
        <f>ROUND(I217*H217,2)</f>
        <v>0</v>
      </c>
      <c r="K217" s="224"/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130</v>
      </c>
      <c r="AT217" s="229" t="s">
        <v>131</v>
      </c>
      <c r="AU217" s="229" t="s">
        <v>84</v>
      </c>
      <c r="AY217" s="17" t="s">
        <v>127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130</v>
      </c>
      <c r="BM217" s="229" t="s">
        <v>390</v>
      </c>
    </row>
    <row r="218" s="2" customFormat="1">
      <c r="A218" s="38"/>
      <c r="B218" s="39"/>
      <c r="C218" s="40"/>
      <c r="D218" s="231" t="s">
        <v>136</v>
      </c>
      <c r="E218" s="40"/>
      <c r="F218" s="232" t="s">
        <v>389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136</v>
      </c>
      <c r="AU218" s="17" t="s">
        <v>84</v>
      </c>
    </row>
    <row r="219" s="2" customFormat="1">
      <c r="A219" s="38"/>
      <c r="B219" s="39"/>
      <c r="C219" s="40"/>
      <c r="D219" s="250" t="s">
        <v>175</v>
      </c>
      <c r="E219" s="40"/>
      <c r="F219" s="251" t="s">
        <v>391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175</v>
      </c>
      <c r="AU219" s="17" t="s">
        <v>84</v>
      </c>
    </row>
    <row r="220" s="13" customFormat="1">
      <c r="A220" s="13"/>
      <c r="B220" s="237"/>
      <c r="C220" s="238"/>
      <c r="D220" s="231" t="s">
        <v>140</v>
      </c>
      <c r="E220" s="239" t="s">
        <v>1</v>
      </c>
      <c r="F220" s="240" t="s">
        <v>392</v>
      </c>
      <c r="G220" s="238"/>
      <c r="H220" s="241">
        <v>302.274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7" t="s">
        <v>140</v>
      </c>
      <c r="AU220" s="247" t="s">
        <v>84</v>
      </c>
      <c r="AV220" s="13" t="s">
        <v>86</v>
      </c>
      <c r="AW220" s="13" t="s">
        <v>32</v>
      </c>
      <c r="AX220" s="13" t="s">
        <v>76</v>
      </c>
      <c r="AY220" s="247" t="s">
        <v>127</v>
      </c>
    </row>
    <row r="221" s="13" customFormat="1">
      <c r="A221" s="13"/>
      <c r="B221" s="237"/>
      <c r="C221" s="238"/>
      <c r="D221" s="231" t="s">
        <v>140</v>
      </c>
      <c r="E221" s="239" t="s">
        <v>1</v>
      </c>
      <c r="F221" s="240" t="s">
        <v>393</v>
      </c>
      <c r="G221" s="238"/>
      <c r="H221" s="241">
        <v>95.385999999999996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140</v>
      </c>
      <c r="AU221" s="247" t="s">
        <v>84</v>
      </c>
      <c r="AV221" s="13" t="s">
        <v>86</v>
      </c>
      <c r="AW221" s="13" t="s">
        <v>32</v>
      </c>
      <c r="AX221" s="13" t="s">
        <v>76</v>
      </c>
      <c r="AY221" s="247" t="s">
        <v>127</v>
      </c>
    </row>
    <row r="222" s="15" customFormat="1">
      <c r="A222" s="15"/>
      <c r="B222" s="266"/>
      <c r="C222" s="267"/>
      <c r="D222" s="231" t="s">
        <v>140</v>
      </c>
      <c r="E222" s="268" t="s">
        <v>1</v>
      </c>
      <c r="F222" s="269" t="s">
        <v>266</v>
      </c>
      <c r="G222" s="267"/>
      <c r="H222" s="270">
        <v>397.66000000000002</v>
      </c>
      <c r="I222" s="271"/>
      <c r="J222" s="267"/>
      <c r="K222" s="267"/>
      <c r="L222" s="272"/>
      <c r="M222" s="273"/>
      <c r="N222" s="274"/>
      <c r="O222" s="274"/>
      <c r="P222" s="274"/>
      <c r="Q222" s="274"/>
      <c r="R222" s="274"/>
      <c r="S222" s="274"/>
      <c r="T222" s="27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6" t="s">
        <v>140</v>
      </c>
      <c r="AU222" s="276" t="s">
        <v>84</v>
      </c>
      <c r="AV222" s="15" t="s">
        <v>130</v>
      </c>
      <c r="AW222" s="15" t="s">
        <v>32</v>
      </c>
      <c r="AX222" s="15" t="s">
        <v>84</v>
      </c>
      <c r="AY222" s="276" t="s">
        <v>127</v>
      </c>
    </row>
    <row r="223" s="2" customFormat="1" ht="24.15" customHeight="1">
      <c r="A223" s="38"/>
      <c r="B223" s="39"/>
      <c r="C223" s="217" t="s">
        <v>394</v>
      </c>
      <c r="D223" s="217" t="s">
        <v>131</v>
      </c>
      <c r="E223" s="218" t="s">
        <v>395</v>
      </c>
      <c r="F223" s="219" t="s">
        <v>396</v>
      </c>
      <c r="G223" s="220" t="s">
        <v>370</v>
      </c>
      <c r="H223" s="221">
        <v>793.178</v>
      </c>
      <c r="I223" s="222"/>
      <c r="J223" s="223">
        <f>ROUND(I223*H223,2)</f>
        <v>0</v>
      </c>
      <c r="K223" s="224"/>
      <c r="L223" s="44"/>
      <c r="M223" s="225" t="s">
        <v>1</v>
      </c>
      <c r="N223" s="226" t="s">
        <v>41</v>
      </c>
      <c r="O223" s="91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130</v>
      </c>
      <c r="AT223" s="229" t="s">
        <v>131</v>
      </c>
      <c r="AU223" s="229" t="s">
        <v>84</v>
      </c>
      <c r="AY223" s="17" t="s">
        <v>127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84</v>
      </c>
      <c r="BK223" s="230">
        <f>ROUND(I223*H223,2)</f>
        <v>0</v>
      </c>
      <c r="BL223" s="17" t="s">
        <v>130</v>
      </c>
      <c r="BM223" s="229" t="s">
        <v>397</v>
      </c>
    </row>
    <row r="224" s="2" customFormat="1">
      <c r="A224" s="38"/>
      <c r="B224" s="39"/>
      <c r="C224" s="40"/>
      <c r="D224" s="231" t="s">
        <v>136</v>
      </c>
      <c r="E224" s="40"/>
      <c r="F224" s="232" t="s">
        <v>398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136</v>
      </c>
      <c r="AU224" s="17" t="s">
        <v>84</v>
      </c>
    </row>
    <row r="225" s="2" customFormat="1">
      <c r="A225" s="38"/>
      <c r="B225" s="39"/>
      <c r="C225" s="40"/>
      <c r="D225" s="250" t="s">
        <v>175</v>
      </c>
      <c r="E225" s="40"/>
      <c r="F225" s="251" t="s">
        <v>399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175</v>
      </c>
      <c r="AU225" s="17" t="s">
        <v>84</v>
      </c>
    </row>
    <row r="226" s="13" customFormat="1">
      <c r="A226" s="13"/>
      <c r="B226" s="237"/>
      <c r="C226" s="238"/>
      <c r="D226" s="231" t="s">
        <v>140</v>
      </c>
      <c r="E226" s="239" t="s">
        <v>1</v>
      </c>
      <c r="F226" s="240" t="s">
        <v>245</v>
      </c>
      <c r="G226" s="238"/>
      <c r="H226" s="241">
        <v>184.18100000000001</v>
      </c>
      <c r="I226" s="242"/>
      <c r="J226" s="238"/>
      <c r="K226" s="238"/>
      <c r="L226" s="243"/>
      <c r="M226" s="244"/>
      <c r="N226" s="245"/>
      <c r="O226" s="245"/>
      <c r="P226" s="245"/>
      <c r="Q226" s="245"/>
      <c r="R226" s="245"/>
      <c r="S226" s="245"/>
      <c r="T226" s="246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7" t="s">
        <v>140</v>
      </c>
      <c r="AU226" s="247" t="s">
        <v>84</v>
      </c>
      <c r="AV226" s="13" t="s">
        <v>86</v>
      </c>
      <c r="AW226" s="13" t="s">
        <v>32</v>
      </c>
      <c r="AX226" s="13" t="s">
        <v>76</v>
      </c>
      <c r="AY226" s="247" t="s">
        <v>127</v>
      </c>
    </row>
    <row r="227" s="13" customFormat="1">
      <c r="A227" s="13"/>
      <c r="B227" s="237"/>
      <c r="C227" s="238"/>
      <c r="D227" s="231" t="s">
        <v>140</v>
      </c>
      <c r="E227" s="239" t="s">
        <v>1</v>
      </c>
      <c r="F227" s="240" t="s">
        <v>242</v>
      </c>
      <c r="G227" s="238"/>
      <c r="H227" s="241">
        <v>608.99699999999996</v>
      </c>
      <c r="I227" s="242"/>
      <c r="J227" s="238"/>
      <c r="K227" s="238"/>
      <c r="L227" s="243"/>
      <c r="M227" s="244"/>
      <c r="N227" s="245"/>
      <c r="O227" s="245"/>
      <c r="P227" s="245"/>
      <c r="Q227" s="245"/>
      <c r="R227" s="245"/>
      <c r="S227" s="245"/>
      <c r="T227" s="24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7" t="s">
        <v>140</v>
      </c>
      <c r="AU227" s="247" t="s">
        <v>84</v>
      </c>
      <c r="AV227" s="13" t="s">
        <v>86</v>
      </c>
      <c r="AW227" s="13" t="s">
        <v>32</v>
      </c>
      <c r="AX227" s="13" t="s">
        <v>76</v>
      </c>
      <c r="AY227" s="247" t="s">
        <v>127</v>
      </c>
    </row>
    <row r="228" s="15" customFormat="1">
      <c r="A228" s="15"/>
      <c r="B228" s="266"/>
      <c r="C228" s="267"/>
      <c r="D228" s="231" t="s">
        <v>140</v>
      </c>
      <c r="E228" s="268" t="s">
        <v>1</v>
      </c>
      <c r="F228" s="269" t="s">
        <v>266</v>
      </c>
      <c r="G228" s="267"/>
      <c r="H228" s="270">
        <v>793.178</v>
      </c>
      <c r="I228" s="271"/>
      <c r="J228" s="267"/>
      <c r="K228" s="267"/>
      <c r="L228" s="272"/>
      <c r="M228" s="273"/>
      <c r="N228" s="274"/>
      <c r="O228" s="274"/>
      <c r="P228" s="274"/>
      <c r="Q228" s="274"/>
      <c r="R228" s="274"/>
      <c r="S228" s="274"/>
      <c r="T228" s="27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6" t="s">
        <v>140</v>
      </c>
      <c r="AU228" s="276" t="s">
        <v>84</v>
      </c>
      <c r="AV228" s="15" t="s">
        <v>130</v>
      </c>
      <c r="AW228" s="15" t="s">
        <v>32</v>
      </c>
      <c r="AX228" s="15" t="s">
        <v>84</v>
      </c>
      <c r="AY228" s="276" t="s">
        <v>127</v>
      </c>
    </row>
    <row r="229" s="2" customFormat="1" ht="21.75" customHeight="1">
      <c r="A229" s="38"/>
      <c r="B229" s="39"/>
      <c r="C229" s="217" t="s">
        <v>400</v>
      </c>
      <c r="D229" s="217" t="s">
        <v>131</v>
      </c>
      <c r="E229" s="218" t="s">
        <v>401</v>
      </c>
      <c r="F229" s="219" t="s">
        <v>402</v>
      </c>
      <c r="G229" s="220" t="s">
        <v>370</v>
      </c>
      <c r="H229" s="221">
        <v>608.99699999999996</v>
      </c>
      <c r="I229" s="222"/>
      <c r="J229" s="223">
        <f>ROUND(I229*H229,2)</f>
        <v>0</v>
      </c>
      <c r="K229" s="224"/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130</v>
      </c>
      <c r="AT229" s="229" t="s">
        <v>131</v>
      </c>
      <c r="AU229" s="229" t="s">
        <v>84</v>
      </c>
      <c r="AY229" s="17" t="s">
        <v>127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130</v>
      </c>
      <c r="BM229" s="229" t="s">
        <v>403</v>
      </c>
    </row>
    <row r="230" s="2" customFormat="1">
      <c r="A230" s="38"/>
      <c r="B230" s="39"/>
      <c r="C230" s="40"/>
      <c r="D230" s="231" t="s">
        <v>136</v>
      </c>
      <c r="E230" s="40"/>
      <c r="F230" s="232" t="s">
        <v>404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136</v>
      </c>
      <c r="AU230" s="17" t="s">
        <v>84</v>
      </c>
    </row>
    <row r="231" s="2" customFormat="1">
      <c r="A231" s="38"/>
      <c r="B231" s="39"/>
      <c r="C231" s="40"/>
      <c r="D231" s="250" t="s">
        <v>175</v>
      </c>
      <c r="E231" s="40"/>
      <c r="F231" s="251" t="s">
        <v>405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175</v>
      </c>
      <c r="AU231" s="17" t="s">
        <v>84</v>
      </c>
    </row>
    <row r="232" s="13" customFormat="1">
      <c r="A232" s="13"/>
      <c r="B232" s="237"/>
      <c r="C232" s="238"/>
      <c r="D232" s="231" t="s">
        <v>140</v>
      </c>
      <c r="E232" s="239" t="s">
        <v>1</v>
      </c>
      <c r="F232" s="240" t="s">
        <v>406</v>
      </c>
      <c r="G232" s="238"/>
      <c r="H232" s="241">
        <v>78.942999999999998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7" t="s">
        <v>140</v>
      </c>
      <c r="AU232" s="247" t="s">
        <v>84</v>
      </c>
      <c r="AV232" s="13" t="s">
        <v>86</v>
      </c>
      <c r="AW232" s="13" t="s">
        <v>32</v>
      </c>
      <c r="AX232" s="13" t="s">
        <v>76</v>
      </c>
      <c r="AY232" s="247" t="s">
        <v>127</v>
      </c>
    </row>
    <row r="233" s="13" customFormat="1">
      <c r="A233" s="13"/>
      <c r="B233" s="237"/>
      <c r="C233" s="238"/>
      <c r="D233" s="231" t="s">
        <v>140</v>
      </c>
      <c r="E233" s="239" t="s">
        <v>1</v>
      </c>
      <c r="F233" s="240" t="s">
        <v>375</v>
      </c>
      <c r="G233" s="238"/>
      <c r="H233" s="241">
        <v>94.566999999999993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7" t="s">
        <v>140</v>
      </c>
      <c r="AU233" s="247" t="s">
        <v>84</v>
      </c>
      <c r="AV233" s="13" t="s">
        <v>86</v>
      </c>
      <c r="AW233" s="13" t="s">
        <v>32</v>
      </c>
      <c r="AX233" s="13" t="s">
        <v>76</v>
      </c>
      <c r="AY233" s="247" t="s">
        <v>127</v>
      </c>
    </row>
    <row r="234" s="13" customFormat="1">
      <c r="A234" s="13"/>
      <c r="B234" s="237"/>
      <c r="C234" s="238"/>
      <c r="D234" s="231" t="s">
        <v>140</v>
      </c>
      <c r="E234" s="239" t="s">
        <v>1</v>
      </c>
      <c r="F234" s="240" t="s">
        <v>376</v>
      </c>
      <c r="G234" s="238"/>
      <c r="H234" s="241">
        <v>37.826999999999998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140</v>
      </c>
      <c r="AU234" s="247" t="s">
        <v>84</v>
      </c>
      <c r="AV234" s="13" t="s">
        <v>86</v>
      </c>
      <c r="AW234" s="13" t="s">
        <v>32</v>
      </c>
      <c r="AX234" s="13" t="s">
        <v>76</v>
      </c>
      <c r="AY234" s="247" t="s">
        <v>127</v>
      </c>
    </row>
    <row r="235" s="13" customFormat="1">
      <c r="A235" s="13"/>
      <c r="B235" s="237"/>
      <c r="C235" s="238"/>
      <c r="D235" s="231" t="s">
        <v>140</v>
      </c>
      <c r="E235" s="239" t="s">
        <v>1</v>
      </c>
      <c r="F235" s="240" t="s">
        <v>393</v>
      </c>
      <c r="G235" s="238"/>
      <c r="H235" s="241">
        <v>95.385999999999996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7" t="s">
        <v>140</v>
      </c>
      <c r="AU235" s="247" t="s">
        <v>84</v>
      </c>
      <c r="AV235" s="13" t="s">
        <v>86</v>
      </c>
      <c r="AW235" s="13" t="s">
        <v>32</v>
      </c>
      <c r="AX235" s="13" t="s">
        <v>76</v>
      </c>
      <c r="AY235" s="247" t="s">
        <v>127</v>
      </c>
    </row>
    <row r="236" s="13" customFormat="1">
      <c r="A236" s="13"/>
      <c r="B236" s="237"/>
      <c r="C236" s="238"/>
      <c r="D236" s="231" t="s">
        <v>140</v>
      </c>
      <c r="E236" s="239" t="s">
        <v>1</v>
      </c>
      <c r="F236" s="240" t="s">
        <v>392</v>
      </c>
      <c r="G236" s="238"/>
      <c r="H236" s="241">
        <v>302.274</v>
      </c>
      <c r="I236" s="242"/>
      <c r="J236" s="238"/>
      <c r="K236" s="238"/>
      <c r="L236" s="243"/>
      <c r="M236" s="244"/>
      <c r="N236" s="245"/>
      <c r="O236" s="245"/>
      <c r="P236" s="245"/>
      <c r="Q236" s="245"/>
      <c r="R236" s="245"/>
      <c r="S236" s="245"/>
      <c r="T236" s="24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7" t="s">
        <v>140</v>
      </c>
      <c r="AU236" s="247" t="s">
        <v>84</v>
      </c>
      <c r="AV236" s="13" t="s">
        <v>86</v>
      </c>
      <c r="AW236" s="13" t="s">
        <v>32</v>
      </c>
      <c r="AX236" s="13" t="s">
        <v>76</v>
      </c>
      <c r="AY236" s="247" t="s">
        <v>127</v>
      </c>
    </row>
    <row r="237" s="15" customFormat="1">
      <c r="A237" s="15"/>
      <c r="B237" s="266"/>
      <c r="C237" s="267"/>
      <c r="D237" s="231" t="s">
        <v>140</v>
      </c>
      <c r="E237" s="268" t="s">
        <v>242</v>
      </c>
      <c r="F237" s="269" t="s">
        <v>266</v>
      </c>
      <c r="G237" s="267"/>
      <c r="H237" s="270">
        <v>608.99699999999996</v>
      </c>
      <c r="I237" s="271"/>
      <c r="J237" s="267"/>
      <c r="K237" s="267"/>
      <c r="L237" s="272"/>
      <c r="M237" s="273"/>
      <c r="N237" s="274"/>
      <c r="O237" s="274"/>
      <c r="P237" s="274"/>
      <c r="Q237" s="274"/>
      <c r="R237" s="274"/>
      <c r="S237" s="274"/>
      <c r="T237" s="27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6" t="s">
        <v>140</v>
      </c>
      <c r="AU237" s="276" t="s">
        <v>84</v>
      </c>
      <c r="AV237" s="15" t="s">
        <v>130</v>
      </c>
      <c r="AW237" s="15" t="s">
        <v>32</v>
      </c>
      <c r="AX237" s="15" t="s">
        <v>84</v>
      </c>
      <c r="AY237" s="276" t="s">
        <v>127</v>
      </c>
    </row>
    <row r="238" s="2" customFormat="1" ht="24.15" customHeight="1">
      <c r="A238" s="38"/>
      <c r="B238" s="39"/>
      <c r="C238" s="217" t="s">
        <v>7</v>
      </c>
      <c r="D238" s="217" t="s">
        <v>131</v>
      </c>
      <c r="E238" s="218" t="s">
        <v>407</v>
      </c>
      <c r="F238" s="219" t="s">
        <v>408</v>
      </c>
      <c r="G238" s="220" t="s">
        <v>370</v>
      </c>
      <c r="H238" s="221">
        <v>11570.942999999999</v>
      </c>
      <c r="I238" s="222"/>
      <c r="J238" s="223">
        <f>ROUND(I238*H238,2)</f>
        <v>0</v>
      </c>
      <c r="K238" s="224"/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130</v>
      </c>
      <c r="AT238" s="229" t="s">
        <v>131</v>
      </c>
      <c r="AU238" s="229" t="s">
        <v>84</v>
      </c>
      <c r="AY238" s="17" t="s">
        <v>127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130</v>
      </c>
      <c r="BM238" s="229" t="s">
        <v>409</v>
      </c>
    </row>
    <row r="239" s="2" customFormat="1">
      <c r="A239" s="38"/>
      <c r="B239" s="39"/>
      <c r="C239" s="40"/>
      <c r="D239" s="231" t="s">
        <v>136</v>
      </c>
      <c r="E239" s="40"/>
      <c r="F239" s="232" t="s">
        <v>410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136</v>
      </c>
      <c r="AU239" s="17" t="s">
        <v>84</v>
      </c>
    </row>
    <row r="240" s="2" customFormat="1">
      <c r="A240" s="38"/>
      <c r="B240" s="39"/>
      <c r="C240" s="40"/>
      <c r="D240" s="250" t="s">
        <v>175</v>
      </c>
      <c r="E240" s="40"/>
      <c r="F240" s="251" t="s">
        <v>411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175</v>
      </c>
      <c r="AU240" s="17" t="s">
        <v>84</v>
      </c>
    </row>
    <row r="241" s="14" customFormat="1">
      <c r="A241" s="14"/>
      <c r="B241" s="256"/>
      <c r="C241" s="257"/>
      <c r="D241" s="231" t="s">
        <v>140</v>
      </c>
      <c r="E241" s="258" t="s">
        <v>1</v>
      </c>
      <c r="F241" s="259" t="s">
        <v>412</v>
      </c>
      <c r="G241" s="257"/>
      <c r="H241" s="258" t="s">
        <v>1</v>
      </c>
      <c r="I241" s="260"/>
      <c r="J241" s="257"/>
      <c r="K241" s="257"/>
      <c r="L241" s="261"/>
      <c r="M241" s="262"/>
      <c r="N241" s="263"/>
      <c r="O241" s="263"/>
      <c r="P241" s="263"/>
      <c r="Q241" s="263"/>
      <c r="R241" s="263"/>
      <c r="S241" s="263"/>
      <c r="T241" s="26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5" t="s">
        <v>140</v>
      </c>
      <c r="AU241" s="265" t="s">
        <v>84</v>
      </c>
      <c r="AV241" s="14" t="s">
        <v>84</v>
      </c>
      <c r="AW241" s="14" t="s">
        <v>32</v>
      </c>
      <c r="AX241" s="14" t="s">
        <v>76</v>
      </c>
      <c r="AY241" s="265" t="s">
        <v>127</v>
      </c>
    </row>
    <row r="242" s="13" customFormat="1">
      <c r="A242" s="13"/>
      <c r="B242" s="237"/>
      <c r="C242" s="238"/>
      <c r="D242" s="231" t="s">
        <v>140</v>
      </c>
      <c r="E242" s="239" t="s">
        <v>1</v>
      </c>
      <c r="F242" s="240" t="s">
        <v>413</v>
      </c>
      <c r="G242" s="238"/>
      <c r="H242" s="241">
        <v>11570.942999999999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140</v>
      </c>
      <c r="AU242" s="247" t="s">
        <v>84</v>
      </c>
      <c r="AV242" s="13" t="s">
        <v>86</v>
      </c>
      <c r="AW242" s="13" t="s">
        <v>32</v>
      </c>
      <c r="AX242" s="13" t="s">
        <v>84</v>
      </c>
      <c r="AY242" s="247" t="s">
        <v>127</v>
      </c>
    </row>
    <row r="243" s="2" customFormat="1" ht="21.75" customHeight="1">
      <c r="A243" s="38"/>
      <c r="B243" s="39"/>
      <c r="C243" s="217" t="s">
        <v>414</v>
      </c>
      <c r="D243" s="217" t="s">
        <v>131</v>
      </c>
      <c r="E243" s="218" t="s">
        <v>415</v>
      </c>
      <c r="F243" s="219" t="s">
        <v>416</v>
      </c>
      <c r="G243" s="220" t="s">
        <v>370</v>
      </c>
      <c r="H243" s="221">
        <v>184.18100000000001</v>
      </c>
      <c r="I243" s="222"/>
      <c r="J243" s="223">
        <f>ROUND(I243*H243,2)</f>
        <v>0</v>
      </c>
      <c r="K243" s="224"/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130</v>
      </c>
      <c r="AT243" s="229" t="s">
        <v>131</v>
      </c>
      <c r="AU243" s="229" t="s">
        <v>84</v>
      </c>
      <c r="AY243" s="17" t="s">
        <v>127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130</v>
      </c>
      <c r="BM243" s="229" t="s">
        <v>417</v>
      </c>
    </row>
    <row r="244" s="2" customFormat="1">
      <c r="A244" s="38"/>
      <c r="B244" s="39"/>
      <c r="C244" s="40"/>
      <c r="D244" s="231" t="s">
        <v>136</v>
      </c>
      <c r="E244" s="40"/>
      <c r="F244" s="232" t="s">
        <v>418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84</v>
      </c>
    </row>
    <row r="245" s="2" customFormat="1">
      <c r="A245" s="38"/>
      <c r="B245" s="39"/>
      <c r="C245" s="40"/>
      <c r="D245" s="250" t="s">
        <v>175</v>
      </c>
      <c r="E245" s="40"/>
      <c r="F245" s="251" t="s">
        <v>419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175</v>
      </c>
      <c r="AU245" s="17" t="s">
        <v>84</v>
      </c>
    </row>
    <row r="246" s="13" customFormat="1">
      <c r="A246" s="13"/>
      <c r="B246" s="237"/>
      <c r="C246" s="238"/>
      <c r="D246" s="231" t="s">
        <v>140</v>
      </c>
      <c r="E246" s="239" t="s">
        <v>1</v>
      </c>
      <c r="F246" s="240" t="s">
        <v>420</v>
      </c>
      <c r="G246" s="238"/>
      <c r="H246" s="241">
        <v>0.80000000000000004</v>
      </c>
      <c r="I246" s="242"/>
      <c r="J246" s="238"/>
      <c r="K246" s="238"/>
      <c r="L246" s="243"/>
      <c r="M246" s="244"/>
      <c r="N246" s="245"/>
      <c r="O246" s="245"/>
      <c r="P246" s="245"/>
      <c r="Q246" s="245"/>
      <c r="R246" s="245"/>
      <c r="S246" s="245"/>
      <c r="T246" s="24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7" t="s">
        <v>140</v>
      </c>
      <c r="AU246" s="247" t="s">
        <v>84</v>
      </c>
      <c r="AV246" s="13" t="s">
        <v>86</v>
      </c>
      <c r="AW246" s="13" t="s">
        <v>32</v>
      </c>
      <c r="AX246" s="13" t="s">
        <v>76</v>
      </c>
      <c r="AY246" s="247" t="s">
        <v>127</v>
      </c>
    </row>
    <row r="247" s="13" customFormat="1">
      <c r="A247" s="13"/>
      <c r="B247" s="237"/>
      <c r="C247" s="238"/>
      <c r="D247" s="231" t="s">
        <v>140</v>
      </c>
      <c r="E247" s="239" t="s">
        <v>1</v>
      </c>
      <c r="F247" s="240" t="s">
        <v>384</v>
      </c>
      <c r="G247" s="238"/>
      <c r="H247" s="241">
        <v>57.173000000000002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7" t="s">
        <v>140</v>
      </c>
      <c r="AU247" s="247" t="s">
        <v>84</v>
      </c>
      <c r="AV247" s="13" t="s">
        <v>86</v>
      </c>
      <c r="AW247" s="13" t="s">
        <v>32</v>
      </c>
      <c r="AX247" s="13" t="s">
        <v>76</v>
      </c>
      <c r="AY247" s="247" t="s">
        <v>127</v>
      </c>
    </row>
    <row r="248" s="13" customFormat="1">
      <c r="A248" s="13"/>
      <c r="B248" s="237"/>
      <c r="C248" s="238"/>
      <c r="D248" s="231" t="s">
        <v>140</v>
      </c>
      <c r="E248" s="239" t="s">
        <v>1</v>
      </c>
      <c r="F248" s="240" t="s">
        <v>383</v>
      </c>
      <c r="G248" s="238"/>
      <c r="H248" s="241">
        <v>42.393999999999998</v>
      </c>
      <c r="I248" s="242"/>
      <c r="J248" s="238"/>
      <c r="K248" s="238"/>
      <c r="L248" s="243"/>
      <c r="M248" s="244"/>
      <c r="N248" s="245"/>
      <c r="O248" s="245"/>
      <c r="P248" s="245"/>
      <c r="Q248" s="245"/>
      <c r="R248" s="245"/>
      <c r="S248" s="245"/>
      <c r="T248" s="246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7" t="s">
        <v>140</v>
      </c>
      <c r="AU248" s="247" t="s">
        <v>84</v>
      </c>
      <c r="AV248" s="13" t="s">
        <v>86</v>
      </c>
      <c r="AW248" s="13" t="s">
        <v>32</v>
      </c>
      <c r="AX248" s="13" t="s">
        <v>76</v>
      </c>
      <c r="AY248" s="247" t="s">
        <v>127</v>
      </c>
    </row>
    <row r="249" s="13" customFormat="1">
      <c r="A249" s="13"/>
      <c r="B249" s="237"/>
      <c r="C249" s="238"/>
      <c r="D249" s="231" t="s">
        <v>140</v>
      </c>
      <c r="E249" s="239" t="s">
        <v>1</v>
      </c>
      <c r="F249" s="240" t="s">
        <v>385</v>
      </c>
      <c r="G249" s="238"/>
      <c r="H249" s="241">
        <v>82.373999999999995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140</v>
      </c>
      <c r="AU249" s="247" t="s">
        <v>84</v>
      </c>
      <c r="AV249" s="13" t="s">
        <v>86</v>
      </c>
      <c r="AW249" s="13" t="s">
        <v>32</v>
      </c>
      <c r="AX249" s="13" t="s">
        <v>76</v>
      </c>
      <c r="AY249" s="247" t="s">
        <v>127</v>
      </c>
    </row>
    <row r="250" s="13" customFormat="1">
      <c r="A250" s="13"/>
      <c r="B250" s="237"/>
      <c r="C250" s="238"/>
      <c r="D250" s="231" t="s">
        <v>140</v>
      </c>
      <c r="E250" s="239" t="s">
        <v>1</v>
      </c>
      <c r="F250" s="240" t="s">
        <v>421</v>
      </c>
      <c r="G250" s="238"/>
      <c r="H250" s="241">
        <v>1.44</v>
      </c>
      <c r="I250" s="242"/>
      <c r="J250" s="238"/>
      <c r="K250" s="238"/>
      <c r="L250" s="243"/>
      <c r="M250" s="244"/>
      <c r="N250" s="245"/>
      <c r="O250" s="245"/>
      <c r="P250" s="245"/>
      <c r="Q250" s="245"/>
      <c r="R250" s="245"/>
      <c r="S250" s="245"/>
      <c r="T250" s="24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7" t="s">
        <v>140</v>
      </c>
      <c r="AU250" s="247" t="s">
        <v>84</v>
      </c>
      <c r="AV250" s="13" t="s">
        <v>86</v>
      </c>
      <c r="AW250" s="13" t="s">
        <v>32</v>
      </c>
      <c r="AX250" s="13" t="s">
        <v>76</v>
      </c>
      <c r="AY250" s="247" t="s">
        <v>127</v>
      </c>
    </row>
    <row r="251" s="15" customFormat="1">
      <c r="A251" s="15"/>
      <c r="B251" s="266"/>
      <c r="C251" s="267"/>
      <c r="D251" s="231" t="s">
        <v>140</v>
      </c>
      <c r="E251" s="268" t="s">
        <v>245</v>
      </c>
      <c r="F251" s="269" t="s">
        <v>266</v>
      </c>
      <c r="G251" s="267"/>
      <c r="H251" s="270">
        <v>184.18099999999998</v>
      </c>
      <c r="I251" s="271"/>
      <c r="J251" s="267"/>
      <c r="K251" s="267"/>
      <c r="L251" s="272"/>
      <c r="M251" s="273"/>
      <c r="N251" s="274"/>
      <c r="O251" s="274"/>
      <c r="P251" s="274"/>
      <c r="Q251" s="274"/>
      <c r="R251" s="274"/>
      <c r="S251" s="274"/>
      <c r="T251" s="27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6" t="s">
        <v>140</v>
      </c>
      <c r="AU251" s="276" t="s">
        <v>84</v>
      </c>
      <c r="AV251" s="15" t="s">
        <v>130</v>
      </c>
      <c r="AW251" s="15" t="s">
        <v>32</v>
      </c>
      <c r="AX251" s="15" t="s">
        <v>84</v>
      </c>
      <c r="AY251" s="276" t="s">
        <v>127</v>
      </c>
    </row>
    <row r="252" s="2" customFormat="1" ht="24.15" customHeight="1">
      <c r="A252" s="38"/>
      <c r="B252" s="39"/>
      <c r="C252" s="217" t="s">
        <v>422</v>
      </c>
      <c r="D252" s="217" t="s">
        <v>131</v>
      </c>
      <c r="E252" s="218" t="s">
        <v>423</v>
      </c>
      <c r="F252" s="219" t="s">
        <v>424</v>
      </c>
      <c r="G252" s="220" t="s">
        <v>370</v>
      </c>
      <c r="H252" s="221">
        <v>3503.9389999999999</v>
      </c>
      <c r="I252" s="222"/>
      <c r="J252" s="223">
        <f>ROUND(I252*H252,2)</f>
        <v>0</v>
      </c>
      <c r="K252" s="224"/>
      <c r="L252" s="44"/>
      <c r="M252" s="225" t="s">
        <v>1</v>
      </c>
      <c r="N252" s="226" t="s">
        <v>41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130</v>
      </c>
      <c r="AT252" s="229" t="s">
        <v>131</v>
      </c>
      <c r="AU252" s="229" t="s">
        <v>84</v>
      </c>
      <c r="AY252" s="17" t="s">
        <v>127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84</v>
      </c>
      <c r="BK252" s="230">
        <f>ROUND(I252*H252,2)</f>
        <v>0</v>
      </c>
      <c r="BL252" s="17" t="s">
        <v>130</v>
      </c>
      <c r="BM252" s="229" t="s">
        <v>425</v>
      </c>
    </row>
    <row r="253" s="2" customFormat="1">
      <c r="A253" s="38"/>
      <c r="B253" s="39"/>
      <c r="C253" s="40"/>
      <c r="D253" s="231" t="s">
        <v>136</v>
      </c>
      <c r="E253" s="40"/>
      <c r="F253" s="232" t="s">
        <v>426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84</v>
      </c>
    </row>
    <row r="254" s="2" customFormat="1">
      <c r="A254" s="38"/>
      <c r="B254" s="39"/>
      <c r="C254" s="40"/>
      <c r="D254" s="250" t="s">
        <v>175</v>
      </c>
      <c r="E254" s="40"/>
      <c r="F254" s="251" t="s">
        <v>427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175</v>
      </c>
      <c r="AU254" s="17" t="s">
        <v>84</v>
      </c>
    </row>
    <row r="255" s="14" customFormat="1">
      <c r="A255" s="14"/>
      <c r="B255" s="256"/>
      <c r="C255" s="257"/>
      <c r="D255" s="231" t="s">
        <v>140</v>
      </c>
      <c r="E255" s="258" t="s">
        <v>1</v>
      </c>
      <c r="F255" s="259" t="s">
        <v>428</v>
      </c>
      <c r="G255" s="257"/>
      <c r="H255" s="258" t="s">
        <v>1</v>
      </c>
      <c r="I255" s="260"/>
      <c r="J255" s="257"/>
      <c r="K255" s="257"/>
      <c r="L255" s="261"/>
      <c r="M255" s="262"/>
      <c r="N255" s="263"/>
      <c r="O255" s="263"/>
      <c r="P255" s="263"/>
      <c r="Q255" s="263"/>
      <c r="R255" s="263"/>
      <c r="S255" s="263"/>
      <c r="T255" s="26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5" t="s">
        <v>140</v>
      </c>
      <c r="AU255" s="265" t="s">
        <v>84</v>
      </c>
      <c r="AV255" s="14" t="s">
        <v>84</v>
      </c>
      <c r="AW255" s="14" t="s">
        <v>32</v>
      </c>
      <c r="AX255" s="14" t="s">
        <v>76</v>
      </c>
      <c r="AY255" s="265" t="s">
        <v>127</v>
      </c>
    </row>
    <row r="256" s="13" customFormat="1">
      <c r="A256" s="13"/>
      <c r="B256" s="237"/>
      <c r="C256" s="238"/>
      <c r="D256" s="231" t="s">
        <v>140</v>
      </c>
      <c r="E256" s="239" t="s">
        <v>1</v>
      </c>
      <c r="F256" s="240" t="s">
        <v>429</v>
      </c>
      <c r="G256" s="238"/>
      <c r="H256" s="241">
        <v>4.5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7" t="s">
        <v>140</v>
      </c>
      <c r="AU256" s="247" t="s">
        <v>84</v>
      </c>
      <c r="AV256" s="13" t="s">
        <v>86</v>
      </c>
      <c r="AW256" s="13" t="s">
        <v>32</v>
      </c>
      <c r="AX256" s="13" t="s">
        <v>76</v>
      </c>
      <c r="AY256" s="247" t="s">
        <v>127</v>
      </c>
    </row>
    <row r="257" s="14" customFormat="1">
      <c r="A257" s="14"/>
      <c r="B257" s="256"/>
      <c r="C257" s="257"/>
      <c r="D257" s="231" t="s">
        <v>140</v>
      </c>
      <c r="E257" s="258" t="s">
        <v>1</v>
      </c>
      <c r="F257" s="259" t="s">
        <v>412</v>
      </c>
      <c r="G257" s="257"/>
      <c r="H257" s="258" t="s">
        <v>1</v>
      </c>
      <c r="I257" s="260"/>
      <c r="J257" s="257"/>
      <c r="K257" s="257"/>
      <c r="L257" s="261"/>
      <c r="M257" s="262"/>
      <c r="N257" s="263"/>
      <c r="O257" s="263"/>
      <c r="P257" s="263"/>
      <c r="Q257" s="263"/>
      <c r="R257" s="263"/>
      <c r="S257" s="263"/>
      <c r="T257" s="26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5" t="s">
        <v>140</v>
      </c>
      <c r="AU257" s="265" t="s">
        <v>84</v>
      </c>
      <c r="AV257" s="14" t="s">
        <v>84</v>
      </c>
      <c r="AW257" s="14" t="s">
        <v>32</v>
      </c>
      <c r="AX257" s="14" t="s">
        <v>76</v>
      </c>
      <c r="AY257" s="265" t="s">
        <v>127</v>
      </c>
    </row>
    <row r="258" s="13" customFormat="1">
      <c r="A258" s="13"/>
      <c r="B258" s="237"/>
      <c r="C258" s="238"/>
      <c r="D258" s="231" t="s">
        <v>140</v>
      </c>
      <c r="E258" s="239" t="s">
        <v>1</v>
      </c>
      <c r="F258" s="240" t="s">
        <v>430</v>
      </c>
      <c r="G258" s="238"/>
      <c r="H258" s="241">
        <v>3499.4389999999999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7" t="s">
        <v>140</v>
      </c>
      <c r="AU258" s="247" t="s">
        <v>84</v>
      </c>
      <c r="AV258" s="13" t="s">
        <v>86</v>
      </c>
      <c r="AW258" s="13" t="s">
        <v>32</v>
      </c>
      <c r="AX258" s="13" t="s">
        <v>76</v>
      </c>
      <c r="AY258" s="247" t="s">
        <v>127</v>
      </c>
    </row>
    <row r="259" s="15" customFormat="1">
      <c r="A259" s="15"/>
      <c r="B259" s="266"/>
      <c r="C259" s="267"/>
      <c r="D259" s="231" t="s">
        <v>140</v>
      </c>
      <c r="E259" s="268" t="s">
        <v>1</v>
      </c>
      <c r="F259" s="269" t="s">
        <v>266</v>
      </c>
      <c r="G259" s="267"/>
      <c r="H259" s="270">
        <v>3503.9389999999999</v>
      </c>
      <c r="I259" s="271"/>
      <c r="J259" s="267"/>
      <c r="K259" s="267"/>
      <c r="L259" s="272"/>
      <c r="M259" s="277"/>
      <c r="N259" s="278"/>
      <c r="O259" s="278"/>
      <c r="P259" s="278"/>
      <c r="Q259" s="278"/>
      <c r="R259" s="278"/>
      <c r="S259" s="278"/>
      <c r="T259" s="27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6" t="s">
        <v>140</v>
      </c>
      <c r="AU259" s="276" t="s">
        <v>84</v>
      </c>
      <c r="AV259" s="15" t="s">
        <v>130</v>
      </c>
      <c r="AW259" s="15" t="s">
        <v>32</v>
      </c>
      <c r="AX259" s="15" t="s">
        <v>84</v>
      </c>
      <c r="AY259" s="276" t="s">
        <v>127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tu0MjlKJKAnY8jv9hMC/pC0cIq22+BZwvI6ZM9JV+h2klEtAK74xCXbxI3ItRitGLEtFQ+M0wRJ9M2h6TFVoUg==" hashValue="RlCKKlHgyUcJjtr0tV1uW1DkR+KQ/MH1w0KBUVfiEHWj9oeXl5Y3U40CU1UnurPlGwEkJMsggcdqv7Zzm47ekw==" algorithmName="SHA-512" password="CC35"/>
  <autoFilter ref="C118:K25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4_01/113106171"/>
    <hyperlink ref="F129" r:id="rId2" display="https://podminky.urs.cz/item/CS_URS_2025_01/113107222"/>
    <hyperlink ref="F135" r:id="rId3" display="https://podminky.urs.cz/item/CS_URS_2025_01/113107223"/>
    <hyperlink ref="F140" r:id="rId4" display="https://podminky.urs.cz/item/CS_URS_2025_01/113107241"/>
    <hyperlink ref="F146" r:id="rId5" display="https://podminky.urs.cz/item/CS_URS_2025_01/113154532"/>
    <hyperlink ref="F162" r:id="rId6" display="https://podminky.urs.cz/item/CS_URS_2024_02/113201111"/>
    <hyperlink ref="F167" r:id="rId7" display="https://podminky.urs.cz/item/CS_URS_2023_01/113202111"/>
    <hyperlink ref="F172" r:id="rId8" display="https://podminky.urs.cz/item/CS_URS_2024_02/113203111"/>
    <hyperlink ref="F178" r:id="rId9" display="https://podminky.urs.cz/item/CS_URS_2024_01/919735111"/>
    <hyperlink ref="F190" r:id="rId10" display="https://podminky.urs.cz/item/CS_URS_2025_01/966006132"/>
    <hyperlink ref="F194" r:id="rId11" display="https://podminky.urs.cz/item/CS_URS_2024_01/966006221"/>
    <hyperlink ref="F198" r:id="rId12" display="https://podminky.urs.cz/item/CS_URS_2025_01/979071122"/>
    <hyperlink ref="F204" r:id="rId13" display="https://podminky.urs.cz/item/CS_URS_2025_01/997013847"/>
    <hyperlink ref="F211" r:id="rId14" display="https://podminky.urs.cz/item/CS_URS_2024_02/997013861"/>
    <hyperlink ref="F219" r:id="rId15" display="https://podminky.urs.cz/item/CS_URS_2024_02/997013873"/>
    <hyperlink ref="F225" r:id="rId16" display="https://podminky.urs.cz/item/CS_URS_2024_02/997211611"/>
    <hyperlink ref="F231" r:id="rId17" display="https://podminky.urs.cz/item/CS_URS_2025_01/997221551"/>
    <hyperlink ref="F240" r:id="rId18" display="https://podminky.urs.cz/item/CS_URS_2025_01/997221559"/>
    <hyperlink ref="F245" r:id="rId19" display="https://podminky.urs.cz/item/CS_URS_2023_01/997221561"/>
    <hyperlink ref="F254" r:id="rId20" display="https://podminky.urs.cz/item/CS_URS_2023_01/99722156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  <c r="AZ2" s="255" t="s">
        <v>431</v>
      </c>
      <c r="BA2" s="255" t="s">
        <v>1</v>
      </c>
      <c r="BB2" s="255" t="s">
        <v>1</v>
      </c>
      <c r="BC2" s="255" t="s">
        <v>432</v>
      </c>
      <c r="BD2" s="255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  <c r="AZ3" s="255" t="s">
        <v>433</v>
      </c>
      <c r="BA3" s="255" t="s">
        <v>1</v>
      </c>
      <c r="BB3" s="255" t="s">
        <v>1</v>
      </c>
      <c r="BC3" s="255" t="s">
        <v>434</v>
      </c>
      <c r="BD3" s="255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  <c r="AZ4" s="255" t="s">
        <v>435</v>
      </c>
      <c r="BA4" s="255" t="s">
        <v>1</v>
      </c>
      <c r="BB4" s="255" t="s">
        <v>1</v>
      </c>
      <c r="BC4" s="255" t="s">
        <v>436</v>
      </c>
      <c r="BD4" s="255" t="s">
        <v>86</v>
      </c>
    </row>
    <row r="5" s="1" customFormat="1" ht="6.96" customHeight="1">
      <c r="B5" s="20"/>
      <c r="L5" s="20"/>
      <c r="AZ5" s="255" t="s">
        <v>437</v>
      </c>
      <c r="BA5" s="255" t="s">
        <v>1</v>
      </c>
      <c r="BB5" s="255" t="s">
        <v>1</v>
      </c>
      <c r="BC5" s="255" t="s">
        <v>438</v>
      </c>
      <c r="BD5" s="255" t="s">
        <v>86</v>
      </c>
    </row>
    <row r="6" s="1" customFormat="1" ht="12" customHeight="1">
      <c r="B6" s="20"/>
      <c r="D6" s="140" t="s">
        <v>16</v>
      </c>
      <c r="L6" s="20"/>
      <c r="AZ6" s="255" t="s">
        <v>439</v>
      </c>
      <c r="BA6" s="255" t="s">
        <v>1</v>
      </c>
      <c r="BB6" s="255" t="s">
        <v>1</v>
      </c>
      <c r="BC6" s="255" t="s">
        <v>440</v>
      </c>
      <c r="BD6" s="255" t="s">
        <v>86</v>
      </c>
    </row>
    <row r="7" s="1" customFormat="1" ht="26.25" customHeight="1">
      <c r="B7" s="20"/>
      <c r="E7" s="141" t="str">
        <f>'Rekapitulace stavby'!K6</f>
        <v>Rekonstrukce MK ul. Štefánikova, úsek Pražská a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441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ROUND((SUM(BE125:BE492)),  2)</f>
        <v>0</v>
      </c>
      <c r="G33" s="38"/>
      <c r="H33" s="38"/>
      <c r="I33" s="155">
        <v>0.20999999999999999</v>
      </c>
      <c r="J33" s="154">
        <f>ROUND(((SUM(BE125:BE492))*I33),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ROUND((SUM(BF125:BF492)),  2)</f>
        <v>0</v>
      </c>
      <c r="G34" s="38"/>
      <c r="H34" s="38"/>
      <c r="I34" s="155">
        <v>0.12</v>
      </c>
      <c r="J34" s="154">
        <f>ROUND(((SUM(BF125:BF492))*I34),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ROUND((SUM(BG125:BG492)),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ROUND((SUM(BH125:BH492)),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ROUND((SUM(BI125:BI492)),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MK ul. Štefánikova, úsek Pražská a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101.2 - MK Štefánikova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23. 4. 2025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442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443</v>
      </c>
      <c r="E99" s="188"/>
      <c r="F99" s="188"/>
      <c r="G99" s="188"/>
      <c r="H99" s="188"/>
      <c r="I99" s="188"/>
      <c r="J99" s="189">
        <f>J213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444</v>
      </c>
      <c r="E100" s="188"/>
      <c r="F100" s="188"/>
      <c r="G100" s="188"/>
      <c r="H100" s="188"/>
      <c r="I100" s="188"/>
      <c r="J100" s="189">
        <f>J244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445</v>
      </c>
      <c r="E101" s="188"/>
      <c r="F101" s="188"/>
      <c r="G101" s="188"/>
      <c r="H101" s="188"/>
      <c r="I101" s="188"/>
      <c r="J101" s="189">
        <f>J312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446</v>
      </c>
      <c r="E102" s="188"/>
      <c r="F102" s="188"/>
      <c r="G102" s="188"/>
      <c r="H102" s="188"/>
      <c r="I102" s="188"/>
      <c r="J102" s="189">
        <f>J418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447</v>
      </c>
      <c r="E103" s="182"/>
      <c r="F103" s="182"/>
      <c r="G103" s="182"/>
      <c r="H103" s="182"/>
      <c r="I103" s="182"/>
      <c r="J103" s="183">
        <f>J480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448</v>
      </c>
      <c r="E104" s="188"/>
      <c r="F104" s="188"/>
      <c r="G104" s="188"/>
      <c r="H104" s="188"/>
      <c r="I104" s="188"/>
      <c r="J104" s="189">
        <f>J481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449</v>
      </c>
      <c r="E105" s="182"/>
      <c r="F105" s="182"/>
      <c r="G105" s="182"/>
      <c r="H105" s="182"/>
      <c r="I105" s="182"/>
      <c r="J105" s="183">
        <f>J489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112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Rekonstrukce MK ul. Štefánikova, úsek Pražská a Božkova, Český Těšín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97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101.2 - MK Štefánikova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Český Těšín</v>
      </c>
      <c r="G119" s="40"/>
      <c r="H119" s="40"/>
      <c r="I119" s="32" t="s">
        <v>22</v>
      </c>
      <c r="J119" s="79" t="str">
        <f>IF(J12="","",J12)</f>
        <v>23. 4. 2025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24</v>
      </c>
      <c r="D121" s="40"/>
      <c r="E121" s="40"/>
      <c r="F121" s="27" t="str">
        <f>E15</f>
        <v>Město Český Těšín</v>
      </c>
      <c r="G121" s="40"/>
      <c r="H121" s="40"/>
      <c r="I121" s="32" t="s">
        <v>30</v>
      </c>
      <c r="J121" s="36" t="str">
        <f>E21</f>
        <v>DOPRAPLAN s.r.o.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113</v>
      </c>
      <c r="D124" s="194" t="s">
        <v>61</v>
      </c>
      <c r="E124" s="194" t="s">
        <v>57</v>
      </c>
      <c r="F124" s="194" t="s">
        <v>58</v>
      </c>
      <c r="G124" s="194" t="s">
        <v>114</v>
      </c>
      <c r="H124" s="194" t="s">
        <v>115</v>
      </c>
      <c r="I124" s="194" t="s">
        <v>116</v>
      </c>
      <c r="J124" s="195" t="s">
        <v>101</v>
      </c>
      <c r="K124" s="196" t="s">
        <v>117</v>
      </c>
      <c r="L124" s="197"/>
      <c r="M124" s="100" t="s">
        <v>1</v>
      </c>
      <c r="N124" s="101" t="s">
        <v>40</v>
      </c>
      <c r="O124" s="101" t="s">
        <v>118</v>
      </c>
      <c r="P124" s="101" t="s">
        <v>119</v>
      </c>
      <c r="Q124" s="101" t="s">
        <v>120</v>
      </c>
      <c r="R124" s="101" t="s">
        <v>121</v>
      </c>
      <c r="S124" s="101" t="s">
        <v>122</v>
      </c>
      <c r="T124" s="102" t="s">
        <v>123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124</v>
      </c>
      <c r="D125" s="40"/>
      <c r="E125" s="40"/>
      <c r="F125" s="40"/>
      <c r="G125" s="40"/>
      <c r="H125" s="40"/>
      <c r="I125" s="40"/>
      <c r="J125" s="198">
        <f>BK125</f>
        <v>0</v>
      </c>
      <c r="K125" s="40"/>
      <c r="L125" s="44"/>
      <c r="M125" s="103"/>
      <c r="N125" s="199"/>
      <c r="O125" s="104"/>
      <c r="P125" s="200">
        <f>P126+P480+P489</f>
        <v>0</v>
      </c>
      <c r="Q125" s="104"/>
      <c r="R125" s="200">
        <f>R126+R480+R489</f>
        <v>991.35045045999993</v>
      </c>
      <c r="S125" s="104"/>
      <c r="T125" s="201">
        <f>T126+T480+T489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75</v>
      </c>
      <c r="AU125" s="17" t="s">
        <v>103</v>
      </c>
      <c r="BK125" s="202">
        <f>BK126+BK480+BK489</f>
        <v>0</v>
      </c>
    </row>
    <row r="126" s="12" customFormat="1" ht="25.92" customHeight="1">
      <c r="A126" s="12"/>
      <c r="B126" s="203"/>
      <c r="C126" s="204"/>
      <c r="D126" s="205" t="s">
        <v>75</v>
      </c>
      <c r="E126" s="206" t="s">
        <v>125</v>
      </c>
      <c r="F126" s="206" t="s">
        <v>126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P127+P213+P244+P312+P418</f>
        <v>0</v>
      </c>
      <c r="Q126" s="211"/>
      <c r="R126" s="212">
        <f>R127+R213+R244+R312+R418</f>
        <v>991.31543325999996</v>
      </c>
      <c r="S126" s="211"/>
      <c r="T126" s="213">
        <f>T127+T213+T244+T312+T418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76</v>
      </c>
      <c r="AY126" s="214" t="s">
        <v>127</v>
      </c>
      <c r="BK126" s="216">
        <f>BK127+BK213+BK244+BK312+BK418</f>
        <v>0</v>
      </c>
    </row>
    <row r="127" s="12" customFormat="1" ht="22.8" customHeight="1">
      <c r="A127" s="12"/>
      <c r="B127" s="203"/>
      <c r="C127" s="204"/>
      <c r="D127" s="205" t="s">
        <v>75</v>
      </c>
      <c r="E127" s="248" t="s">
        <v>84</v>
      </c>
      <c r="F127" s="248" t="s">
        <v>257</v>
      </c>
      <c r="G127" s="204"/>
      <c r="H127" s="204"/>
      <c r="I127" s="207"/>
      <c r="J127" s="249">
        <f>BK127</f>
        <v>0</v>
      </c>
      <c r="K127" s="204"/>
      <c r="L127" s="209"/>
      <c r="M127" s="210"/>
      <c r="N127" s="211"/>
      <c r="O127" s="211"/>
      <c r="P127" s="212">
        <f>SUM(P128:P212)</f>
        <v>0</v>
      </c>
      <c r="Q127" s="211"/>
      <c r="R127" s="212">
        <f>SUM(R128:R212)</f>
        <v>698.14200000000005</v>
      </c>
      <c r="S127" s="211"/>
      <c r="T127" s="213">
        <f>SUM(T128:T212)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84</v>
      </c>
      <c r="AT127" s="215" t="s">
        <v>75</v>
      </c>
      <c r="AU127" s="215" t="s">
        <v>84</v>
      </c>
      <c r="AY127" s="214" t="s">
        <v>127</v>
      </c>
      <c r="BK127" s="216">
        <f>SUM(BK128:BK212)</f>
        <v>0</v>
      </c>
    </row>
    <row r="128" s="2" customFormat="1" ht="24.15" customHeight="1">
      <c r="A128" s="38"/>
      <c r="B128" s="39"/>
      <c r="C128" s="217" t="s">
        <v>84</v>
      </c>
      <c r="D128" s="217" t="s">
        <v>131</v>
      </c>
      <c r="E128" s="218" t="s">
        <v>450</v>
      </c>
      <c r="F128" s="219" t="s">
        <v>451</v>
      </c>
      <c r="G128" s="220" t="s">
        <v>338</v>
      </c>
      <c r="H128" s="221">
        <v>21.567</v>
      </c>
      <c r="I128" s="222"/>
      <c r="J128" s="223">
        <f>ROUND(I128*H128,2)</f>
        <v>0</v>
      </c>
      <c r="K128" s="224"/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130</v>
      </c>
      <c r="AT128" s="229" t="s">
        <v>131</v>
      </c>
      <c r="AU128" s="229" t="s">
        <v>86</v>
      </c>
      <c r="AY128" s="17" t="s">
        <v>127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130</v>
      </c>
      <c r="BM128" s="229" t="s">
        <v>452</v>
      </c>
    </row>
    <row r="129" s="2" customFormat="1">
      <c r="A129" s="38"/>
      <c r="B129" s="39"/>
      <c r="C129" s="40"/>
      <c r="D129" s="231" t="s">
        <v>136</v>
      </c>
      <c r="E129" s="40"/>
      <c r="F129" s="232" t="s">
        <v>453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86</v>
      </c>
    </row>
    <row r="130" s="2" customFormat="1">
      <c r="A130" s="38"/>
      <c r="B130" s="39"/>
      <c r="C130" s="40"/>
      <c r="D130" s="250" t="s">
        <v>175</v>
      </c>
      <c r="E130" s="40"/>
      <c r="F130" s="251" t="s">
        <v>454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175</v>
      </c>
      <c r="AU130" s="17" t="s">
        <v>86</v>
      </c>
    </row>
    <row r="131" s="14" customFormat="1">
      <c r="A131" s="14"/>
      <c r="B131" s="256"/>
      <c r="C131" s="257"/>
      <c r="D131" s="231" t="s">
        <v>140</v>
      </c>
      <c r="E131" s="258" t="s">
        <v>1</v>
      </c>
      <c r="F131" s="259" t="s">
        <v>455</v>
      </c>
      <c r="G131" s="257"/>
      <c r="H131" s="258" t="s">
        <v>1</v>
      </c>
      <c r="I131" s="260"/>
      <c r="J131" s="257"/>
      <c r="K131" s="257"/>
      <c r="L131" s="261"/>
      <c r="M131" s="262"/>
      <c r="N131" s="263"/>
      <c r="O131" s="263"/>
      <c r="P131" s="263"/>
      <c r="Q131" s="263"/>
      <c r="R131" s="263"/>
      <c r="S131" s="263"/>
      <c r="T131" s="26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5" t="s">
        <v>140</v>
      </c>
      <c r="AU131" s="265" t="s">
        <v>86</v>
      </c>
      <c r="AV131" s="14" t="s">
        <v>84</v>
      </c>
      <c r="AW131" s="14" t="s">
        <v>32</v>
      </c>
      <c r="AX131" s="14" t="s">
        <v>76</v>
      </c>
      <c r="AY131" s="265" t="s">
        <v>127</v>
      </c>
    </row>
    <row r="132" s="13" customFormat="1">
      <c r="A132" s="13"/>
      <c r="B132" s="237"/>
      <c r="C132" s="238"/>
      <c r="D132" s="231" t="s">
        <v>140</v>
      </c>
      <c r="E132" s="239" t="s">
        <v>1</v>
      </c>
      <c r="F132" s="240" t="s">
        <v>456</v>
      </c>
      <c r="G132" s="238"/>
      <c r="H132" s="241">
        <v>21.567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7" t="s">
        <v>140</v>
      </c>
      <c r="AU132" s="247" t="s">
        <v>86</v>
      </c>
      <c r="AV132" s="13" t="s">
        <v>86</v>
      </c>
      <c r="AW132" s="13" t="s">
        <v>32</v>
      </c>
      <c r="AX132" s="13" t="s">
        <v>76</v>
      </c>
      <c r="AY132" s="247" t="s">
        <v>127</v>
      </c>
    </row>
    <row r="133" s="15" customFormat="1">
      <c r="A133" s="15"/>
      <c r="B133" s="266"/>
      <c r="C133" s="267"/>
      <c r="D133" s="231" t="s">
        <v>140</v>
      </c>
      <c r="E133" s="268" t="s">
        <v>431</v>
      </c>
      <c r="F133" s="269" t="s">
        <v>266</v>
      </c>
      <c r="G133" s="267"/>
      <c r="H133" s="270">
        <v>21.567</v>
      </c>
      <c r="I133" s="271"/>
      <c r="J133" s="267"/>
      <c r="K133" s="267"/>
      <c r="L133" s="272"/>
      <c r="M133" s="273"/>
      <c r="N133" s="274"/>
      <c r="O133" s="274"/>
      <c r="P133" s="274"/>
      <c r="Q133" s="274"/>
      <c r="R133" s="274"/>
      <c r="S133" s="274"/>
      <c r="T133" s="27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6" t="s">
        <v>140</v>
      </c>
      <c r="AU133" s="276" t="s">
        <v>86</v>
      </c>
      <c r="AV133" s="15" t="s">
        <v>130</v>
      </c>
      <c r="AW133" s="15" t="s">
        <v>32</v>
      </c>
      <c r="AX133" s="15" t="s">
        <v>84</v>
      </c>
      <c r="AY133" s="276" t="s">
        <v>127</v>
      </c>
    </row>
    <row r="134" s="2" customFormat="1" ht="33" customHeight="1">
      <c r="A134" s="38"/>
      <c r="B134" s="39"/>
      <c r="C134" s="217" t="s">
        <v>86</v>
      </c>
      <c r="D134" s="217" t="s">
        <v>131</v>
      </c>
      <c r="E134" s="218" t="s">
        <v>457</v>
      </c>
      <c r="F134" s="219" t="s">
        <v>458</v>
      </c>
      <c r="G134" s="220" t="s">
        <v>338</v>
      </c>
      <c r="H134" s="221">
        <v>484.56</v>
      </c>
      <c r="I134" s="222"/>
      <c r="J134" s="223">
        <f>ROUND(I134*H134,2)</f>
        <v>0</v>
      </c>
      <c r="K134" s="224"/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130</v>
      </c>
      <c r="AT134" s="229" t="s">
        <v>131</v>
      </c>
      <c r="AU134" s="229" t="s">
        <v>86</v>
      </c>
      <c r="AY134" s="17" t="s">
        <v>127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130</v>
      </c>
      <c r="BM134" s="229" t="s">
        <v>459</v>
      </c>
    </row>
    <row r="135" s="2" customFormat="1">
      <c r="A135" s="38"/>
      <c r="B135" s="39"/>
      <c r="C135" s="40"/>
      <c r="D135" s="231" t="s">
        <v>136</v>
      </c>
      <c r="E135" s="40"/>
      <c r="F135" s="232" t="s">
        <v>460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86</v>
      </c>
    </row>
    <row r="136" s="2" customFormat="1">
      <c r="A136" s="38"/>
      <c r="B136" s="39"/>
      <c r="C136" s="40"/>
      <c r="D136" s="250" t="s">
        <v>175</v>
      </c>
      <c r="E136" s="40"/>
      <c r="F136" s="251" t="s">
        <v>461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175</v>
      </c>
      <c r="AU136" s="17" t="s">
        <v>86</v>
      </c>
    </row>
    <row r="137" s="14" customFormat="1">
      <c r="A137" s="14"/>
      <c r="B137" s="256"/>
      <c r="C137" s="257"/>
      <c r="D137" s="231" t="s">
        <v>140</v>
      </c>
      <c r="E137" s="258" t="s">
        <v>1</v>
      </c>
      <c r="F137" s="259" t="s">
        <v>462</v>
      </c>
      <c r="G137" s="257"/>
      <c r="H137" s="258" t="s">
        <v>1</v>
      </c>
      <c r="I137" s="260"/>
      <c r="J137" s="257"/>
      <c r="K137" s="257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140</v>
      </c>
      <c r="AU137" s="265" t="s">
        <v>86</v>
      </c>
      <c r="AV137" s="14" t="s">
        <v>84</v>
      </c>
      <c r="AW137" s="14" t="s">
        <v>32</v>
      </c>
      <c r="AX137" s="14" t="s">
        <v>76</v>
      </c>
      <c r="AY137" s="265" t="s">
        <v>127</v>
      </c>
    </row>
    <row r="138" s="13" customFormat="1">
      <c r="A138" s="13"/>
      <c r="B138" s="237"/>
      <c r="C138" s="238"/>
      <c r="D138" s="231" t="s">
        <v>140</v>
      </c>
      <c r="E138" s="239" t="s">
        <v>1</v>
      </c>
      <c r="F138" s="240" t="s">
        <v>463</v>
      </c>
      <c r="G138" s="238"/>
      <c r="H138" s="241">
        <v>403.80000000000001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7" t="s">
        <v>140</v>
      </c>
      <c r="AU138" s="247" t="s">
        <v>86</v>
      </c>
      <c r="AV138" s="13" t="s">
        <v>86</v>
      </c>
      <c r="AW138" s="13" t="s">
        <v>32</v>
      </c>
      <c r="AX138" s="13" t="s">
        <v>76</v>
      </c>
      <c r="AY138" s="247" t="s">
        <v>127</v>
      </c>
    </row>
    <row r="139" s="13" customFormat="1">
      <c r="A139" s="13"/>
      <c r="B139" s="237"/>
      <c r="C139" s="238"/>
      <c r="D139" s="231" t="s">
        <v>140</v>
      </c>
      <c r="E139" s="239" t="s">
        <v>1</v>
      </c>
      <c r="F139" s="240" t="s">
        <v>464</v>
      </c>
      <c r="G139" s="238"/>
      <c r="H139" s="241">
        <v>80.760000000000005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86</v>
      </c>
      <c r="AV139" s="13" t="s">
        <v>86</v>
      </c>
      <c r="AW139" s="13" t="s">
        <v>32</v>
      </c>
      <c r="AX139" s="13" t="s">
        <v>76</v>
      </c>
      <c r="AY139" s="247" t="s">
        <v>127</v>
      </c>
    </row>
    <row r="140" s="15" customFormat="1">
      <c r="A140" s="15"/>
      <c r="B140" s="266"/>
      <c r="C140" s="267"/>
      <c r="D140" s="231" t="s">
        <v>140</v>
      </c>
      <c r="E140" s="268" t="s">
        <v>439</v>
      </c>
      <c r="F140" s="269" t="s">
        <v>266</v>
      </c>
      <c r="G140" s="267"/>
      <c r="H140" s="270">
        <v>484.56</v>
      </c>
      <c r="I140" s="271"/>
      <c r="J140" s="267"/>
      <c r="K140" s="267"/>
      <c r="L140" s="272"/>
      <c r="M140" s="273"/>
      <c r="N140" s="274"/>
      <c r="O140" s="274"/>
      <c r="P140" s="274"/>
      <c r="Q140" s="274"/>
      <c r="R140" s="274"/>
      <c r="S140" s="274"/>
      <c r="T140" s="27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6" t="s">
        <v>140</v>
      </c>
      <c r="AU140" s="276" t="s">
        <v>86</v>
      </c>
      <c r="AV140" s="15" t="s">
        <v>130</v>
      </c>
      <c r="AW140" s="15" t="s">
        <v>32</v>
      </c>
      <c r="AX140" s="15" t="s">
        <v>84</v>
      </c>
      <c r="AY140" s="276" t="s">
        <v>127</v>
      </c>
    </row>
    <row r="141" s="2" customFormat="1" ht="33" customHeight="1">
      <c r="A141" s="38"/>
      <c r="B141" s="39"/>
      <c r="C141" s="217" t="s">
        <v>145</v>
      </c>
      <c r="D141" s="217" t="s">
        <v>131</v>
      </c>
      <c r="E141" s="218" t="s">
        <v>465</v>
      </c>
      <c r="F141" s="219" t="s">
        <v>466</v>
      </c>
      <c r="G141" s="220" t="s">
        <v>338</v>
      </c>
      <c r="H141" s="221">
        <v>45.759999999999998</v>
      </c>
      <c r="I141" s="222"/>
      <c r="J141" s="223">
        <f>ROUND(I141*H141,2)</f>
        <v>0</v>
      </c>
      <c r="K141" s="224"/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130</v>
      </c>
      <c r="AT141" s="229" t="s">
        <v>131</v>
      </c>
      <c r="AU141" s="229" t="s">
        <v>86</v>
      </c>
      <c r="AY141" s="17" t="s">
        <v>127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130</v>
      </c>
      <c r="BM141" s="229" t="s">
        <v>467</v>
      </c>
    </row>
    <row r="142" s="2" customFormat="1">
      <c r="A142" s="38"/>
      <c r="B142" s="39"/>
      <c r="C142" s="40"/>
      <c r="D142" s="231" t="s">
        <v>136</v>
      </c>
      <c r="E142" s="40"/>
      <c r="F142" s="232" t="s">
        <v>468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86</v>
      </c>
    </row>
    <row r="143" s="2" customFormat="1">
      <c r="A143" s="38"/>
      <c r="B143" s="39"/>
      <c r="C143" s="40"/>
      <c r="D143" s="250" t="s">
        <v>175</v>
      </c>
      <c r="E143" s="40"/>
      <c r="F143" s="251" t="s">
        <v>469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175</v>
      </c>
      <c r="AU143" s="17" t="s">
        <v>86</v>
      </c>
    </row>
    <row r="144" s="13" customFormat="1">
      <c r="A144" s="13"/>
      <c r="B144" s="237"/>
      <c r="C144" s="238"/>
      <c r="D144" s="231" t="s">
        <v>140</v>
      </c>
      <c r="E144" s="239" t="s">
        <v>1</v>
      </c>
      <c r="F144" s="240" t="s">
        <v>470</v>
      </c>
      <c r="G144" s="238"/>
      <c r="H144" s="241">
        <v>5.7599999999999998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86</v>
      </c>
      <c r="AV144" s="13" t="s">
        <v>86</v>
      </c>
      <c r="AW144" s="13" t="s">
        <v>32</v>
      </c>
      <c r="AX144" s="13" t="s">
        <v>76</v>
      </c>
      <c r="AY144" s="247" t="s">
        <v>127</v>
      </c>
    </row>
    <row r="145" s="13" customFormat="1">
      <c r="A145" s="13"/>
      <c r="B145" s="237"/>
      <c r="C145" s="238"/>
      <c r="D145" s="231" t="s">
        <v>140</v>
      </c>
      <c r="E145" s="239" t="s">
        <v>1</v>
      </c>
      <c r="F145" s="240" t="s">
        <v>471</v>
      </c>
      <c r="G145" s="238"/>
      <c r="H145" s="241">
        <v>40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140</v>
      </c>
      <c r="AU145" s="247" t="s">
        <v>86</v>
      </c>
      <c r="AV145" s="13" t="s">
        <v>86</v>
      </c>
      <c r="AW145" s="13" t="s">
        <v>32</v>
      </c>
      <c r="AX145" s="13" t="s">
        <v>76</v>
      </c>
      <c r="AY145" s="247" t="s">
        <v>127</v>
      </c>
    </row>
    <row r="146" s="15" customFormat="1">
      <c r="A146" s="15"/>
      <c r="B146" s="266"/>
      <c r="C146" s="267"/>
      <c r="D146" s="231" t="s">
        <v>140</v>
      </c>
      <c r="E146" s="268" t="s">
        <v>433</v>
      </c>
      <c r="F146" s="269" t="s">
        <v>266</v>
      </c>
      <c r="G146" s="267"/>
      <c r="H146" s="270">
        <v>45.759999999999998</v>
      </c>
      <c r="I146" s="271"/>
      <c r="J146" s="267"/>
      <c r="K146" s="267"/>
      <c r="L146" s="272"/>
      <c r="M146" s="273"/>
      <c r="N146" s="274"/>
      <c r="O146" s="274"/>
      <c r="P146" s="274"/>
      <c r="Q146" s="274"/>
      <c r="R146" s="274"/>
      <c r="S146" s="274"/>
      <c r="T146" s="27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6" t="s">
        <v>140</v>
      </c>
      <c r="AU146" s="276" t="s">
        <v>86</v>
      </c>
      <c r="AV146" s="15" t="s">
        <v>130</v>
      </c>
      <c r="AW146" s="15" t="s">
        <v>32</v>
      </c>
      <c r="AX146" s="15" t="s">
        <v>84</v>
      </c>
      <c r="AY146" s="276" t="s">
        <v>127</v>
      </c>
    </row>
    <row r="147" s="2" customFormat="1" ht="33" customHeight="1">
      <c r="A147" s="38"/>
      <c r="B147" s="39"/>
      <c r="C147" s="217" t="s">
        <v>130</v>
      </c>
      <c r="D147" s="217" t="s">
        <v>131</v>
      </c>
      <c r="E147" s="218" t="s">
        <v>472</v>
      </c>
      <c r="F147" s="219" t="s">
        <v>473</v>
      </c>
      <c r="G147" s="220" t="s">
        <v>338</v>
      </c>
      <c r="H147" s="221">
        <v>53.899999999999999</v>
      </c>
      <c r="I147" s="222"/>
      <c r="J147" s="223">
        <f>ROUND(I147*H147,2)</f>
        <v>0</v>
      </c>
      <c r="K147" s="224"/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130</v>
      </c>
      <c r="AT147" s="229" t="s">
        <v>131</v>
      </c>
      <c r="AU147" s="229" t="s">
        <v>86</v>
      </c>
      <c r="AY147" s="17" t="s">
        <v>127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130</v>
      </c>
      <c r="BM147" s="229" t="s">
        <v>474</v>
      </c>
    </row>
    <row r="148" s="2" customFormat="1">
      <c r="A148" s="38"/>
      <c r="B148" s="39"/>
      <c r="C148" s="40"/>
      <c r="D148" s="231" t="s">
        <v>136</v>
      </c>
      <c r="E148" s="40"/>
      <c r="F148" s="232" t="s">
        <v>475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136</v>
      </c>
      <c r="AU148" s="17" t="s">
        <v>86</v>
      </c>
    </row>
    <row r="149" s="2" customFormat="1">
      <c r="A149" s="38"/>
      <c r="B149" s="39"/>
      <c r="C149" s="40"/>
      <c r="D149" s="250" t="s">
        <v>175</v>
      </c>
      <c r="E149" s="40"/>
      <c r="F149" s="251" t="s">
        <v>476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175</v>
      </c>
      <c r="AU149" s="17" t="s">
        <v>86</v>
      </c>
    </row>
    <row r="150" s="14" customFormat="1">
      <c r="A150" s="14"/>
      <c r="B150" s="256"/>
      <c r="C150" s="257"/>
      <c r="D150" s="231" t="s">
        <v>140</v>
      </c>
      <c r="E150" s="258" t="s">
        <v>1</v>
      </c>
      <c r="F150" s="259" t="s">
        <v>477</v>
      </c>
      <c r="G150" s="257"/>
      <c r="H150" s="258" t="s">
        <v>1</v>
      </c>
      <c r="I150" s="260"/>
      <c r="J150" s="257"/>
      <c r="K150" s="257"/>
      <c r="L150" s="261"/>
      <c r="M150" s="262"/>
      <c r="N150" s="263"/>
      <c r="O150" s="263"/>
      <c r="P150" s="263"/>
      <c r="Q150" s="263"/>
      <c r="R150" s="263"/>
      <c r="S150" s="263"/>
      <c r="T150" s="26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5" t="s">
        <v>140</v>
      </c>
      <c r="AU150" s="265" t="s">
        <v>86</v>
      </c>
      <c r="AV150" s="14" t="s">
        <v>84</v>
      </c>
      <c r="AW150" s="14" t="s">
        <v>32</v>
      </c>
      <c r="AX150" s="14" t="s">
        <v>76</v>
      </c>
      <c r="AY150" s="265" t="s">
        <v>127</v>
      </c>
    </row>
    <row r="151" s="13" customFormat="1">
      <c r="A151" s="13"/>
      <c r="B151" s="237"/>
      <c r="C151" s="238"/>
      <c r="D151" s="231" t="s">
        <v>140</v>
      </c>
      <c r="E151" s="239" t="s">
        <v>437</v>
      </c>
      <c r="F151" s="240" t="s">
        <v>478</v>
      </c>
      <c r="G151" s="238"/>
      <c r="H151" s="241">
        <v>53.899999999999999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140</v>
      </c>
      <c r="AU151" s="247" t="s">
        <v>86</v>
      </c>
      <c r="AV151" s="13" t="s">
        <v>86</v>
      </c>
      <c r="AW151" s="13" t="s">
        <v>32</v>
      </c>
      <c r="AX151" s="13" t="s">
        <v>84</v>
      </c>
      <c r="AY151" s="247" t="s">
        <v>127</v>
      </c>
    </row>
    <row r="152" s="2" customFormat="1" ht="37.8" customHeight="1">
      <c r="A152" s="38"/>
      <c r="B152" s="39"/>
      <c r="C152" s="217" t="s">
        <v>160</v>
      </c>
      <c r="D152" s="217" t="s">
        <v>131</v>
      </c>
      <c r="E152" s="218" t="s">
        <v>479</v>
      </c>
      <c r="F152" s="219" t="s">
        <v>480</v>
      </c>
      <c r="G152" s="220" t="s">
        <v>338</v>
      </c>
      <c r="H152" s="221">
        <v>605.78700000000003</v>
      </c>
      <c r="I152" s="222"/>
      <c r="J152" s="223">
        <f>ROUND(I152*H152,2)</f>
        <v>0</v>
      </c>
      <c r="K152" s="224"/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130</v>
      </c>
      <c r="AT152" s="229" t="s">
        <v>131</v>
      </c>
      <c r="AU152" s="229" t="s">
        <v>86</v>
      </c>
      <c r="AY152" s="17" t="s">
        <v>127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130</v>
      </c>
      <c r="BM152" s="229" t="s">
        <v>481</v>
      </c>
    </row>
    <row r="153" s="2" customFormat="1">
      <c r="A153" s="38"/>
      <c r="B153" s="39"/>
      <c r="C153" s="40"/>
      <c r="D153" s="231" t="s">
        <v>136</v>
      </c>
      <c r="E153" s="40"/>
      <c r="F153" s="232" t="s">
        <v>482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136</v>
      </c>
      <c r="AU153" s="17" t="s">
        <v>86</v>
      </c>
    </row>
    <row r="154" s="2" customFormat="1">
      <c r="A154" s="38"/>
      <c r="B154" s="39"/>
      <c r="C154" s="40"/>
      <c r="D154" s="250" t="s">
        <v>175</v>
      </c>
      <c r="E154" s="40"/>
      <c r="F154" s="251" t="s">
        <v>483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175</v>
      </c>
      <c r="AU154" s="17" t="s">
        <v>86</v>
      </c>
    </row>
    <row r="155" s="13" customFormat="1">
      <c r="A155" s="13"/>
      <c r="B155" s="237"/>
      <c r="C155" s="238"/>
      <c r="D155" s="231" t="s">
        <v>140</v>
      </c>
      <c r="E155" s="239" t="s">
        <v>1</v>
      </c>
      <c r="F155" s="240" t="s">
        <v>433</v>
      </c>
      <c r="G155" s="238"/>
      <c r="H155" s="241">
        <v>45.759999999999998</v>
      </c>
      <c r="I155" s="242"/>
      <c r="J155" s="238"/>
      <c r="K155" s="238"/>
      <c r="L155" s="243"/>
      <c r="M155" s="244"/>
      <c r="N155" s="245"/>
      <c r="O155" s="245"/>
      <c r="P155" s="245"/>
      <c r="Q155" s="245"/>
      <c r="R155" s="245"/>
      <c r="S155" s="245"/>
      <c r="T155" s="24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7" t="s">
        <v>140</v>
      </c>
      <c r="AU155" s="247" t="s">
        <v>86</v>
      </c>
      <c r="AV155" s="13" t="s">
        <v>86</v>
      </c>
      <c r="AW155" s="13" t="s">
        <v>32</v>
      </c>
      <c r="AX155" s="13" t="s">
        <v>76</v>
      </c>
      <c r="AY155" s="247" t="s">
        <v>127</v>
      </c>
    </row>
    <row r="156" s="13" customFormat="1">
      <c r="A156" s="13"/>
      <c r="B156" s="237"/>
      <c r="C156" s="238"/>
      <c r="D156" s="231" t="s">
        <v>140</v>
      </c>
      <c r="E156" s="239" t="s">
        <v>1</v>
      </c>
      <c r="F156" s="240" t="s">
        <v>431</v>
      </c>
      <c r="G156" s="238"/>
      <c r="H156" s="241">
        <v>21.567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7" t="s">
        <v>140</v>
      </c>
      <c r="AU156" s="247" t="s">
        <v>86</v>
      </c>
      <c r="AV156" s="13" t="s">
        <v>86</v>
      </c>
      <c r="AW156" s="13" t="s">
        <v>32</v>
      </c>
      <c r="AX156" s="13" t="s">
        <v>76</v>
      </c>
      <c r="AY156" s="247" t="s">
        <v>127</v>
      </c>
    </row>
    <row r="157" s="13" customFormat="1">
      <c r="A157" s="13"/>
      <c r="B157" s="237"/>
      <c r="C157" s="238"/>
      <c r="D157" s="231" t="s">
        <v>140</v>
      </c>
      <c r="E157" s="239" t="s">
        <v>1</v>
      </c>
      <c r="F157" s="240" t="s">
        <v>439</v>
      </c>
      <c r="G157" s="238"/>
      <c r="H157" s="241">
        <v>484.56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86</v>
      </c>
      <c r="AV157" s="13" t="s">
        <v>86</v>
      </c>
      <c r="AW157" s="13" t="s">
        <v>32</v>
      </c>
      <c r="AX157" s="13" t="s">
        <v>76</v>
      </c>
      <c r="AY157" s="247" t="s">
        <v>127</v>
      </c>
    </row>
    <row r="158" s="13" customFormat="1">
      <c r="A158" s="13"/>
      <c r="B158" s="237"/>
      <c r="C158" s="238"/>
      <c r="D158" s="231" t="s">
        <v>140</v>
      </c>
      <c r="E158" s="239" t="s">
        <v>1</v>
      </c>
      <c r="F158" s="240" t="s">
        <v>437</v>
      </c>
      <c r="G158" s="238"/>
      <c r="H158" s="241">
        <v>53.899999999999999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7" t="s">
        <v>140</v>
      </c>
      <c r="AU158" s="247" t="s">
        <v>86</v>
      </c>
      <c r="AV158" s="13" t="s">
        <v>86</v>
      </c>
      <c r="AW158" s="13" t="s">
        <v>32</v>
      </c>
      <c r="AX158" s="13" t="s">
        <v>76</v>
      </c>
      <c r="AY158" s="247" t="s">
        <v>127</v>
      </c>
    </row>
    <row r="159" s="15" customFormat="1">
      <c r="A159" s="15"/>
      <c r="B159" s="266"/>
      <c r="C159" s="267"/>
      <c r="D159" s="231" t="s">
        <v>140</v>
      </c>
      <c r="E159" s="268" t="s">
        <v>435</v>
      </c>
      <c r="F159" s="269" t="s">
        <v>266</v>
      </c>
      <c r="G159" s="267"/>
      <c r="H159" s="270">
        <v>605.78700000000003</v>
      </c>
      <c r="I159" s="271"/>
      <c r="J159" s="267"/>
      <c r="K159" s="267"/>
      <c r="L159" s="272"/>
      <c r="M159" s="273"/>
      <c r="N159" s="274"/>
      <c r="O159" s="274"/>
      <c r="P159" s="274"/>
      <c r="Q159" s="274"/>
      <c r="R159" s="274"/>
      <c r="S159" s="274"/>
      <c r="T159" s="27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6" t="s">
        <v>140</v>
      </c>
      <c r="AU159" s="276" t="s">
        <v>86</v>
      </c>
      <c r="AV159" s="15" t="s">
        <v>130</v>
      </c>
      <c r="AW159" s="15" t="s">
        <v>32</v>
      </c>
      <c r="AX159" s="15" t="s">
        <v>84</v>
      </c>
      <c r="AY159" s="276" t="s">
        <v>127</v>
      </c>
    </row>
    <row r="160" s="2" customFormat="1" ht="37.8" customHeight="1">
      <c r="A160" s="38"/>
      <c r="B160" s="39"/>
      <c r="C160" s="217" t="s">
        <v>169</v>
      </c>
      <c r="D160" s="217" t="s">
        <v>131</v>
      </c>
      <c r="E160" s="218" t="s">
        <v>484</v>
      </c>
      <c r="F160" s="219" t="s">
        <v>485</v>
      </c>
      <c r="G160" s="220" t="s">
        <v>338</v>
      </c>
      <c r="H160" s="221">
        <v>6057.8699999999999</v>
      </c>
      <c r="I160" s="222"/>
      <c r="J160" s="223">
        <f>ROUND(I160*H160,2)</f>
        <v>0</v>
      </c>
      <c r="K160" s="224"/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130</v>
      </c>
      <c r="AT160" s="229" t="s">
        <v>131</v>
      </c>
      <c r="AU160" s="229" t="s">
        <v>86</v>
      </c>
      <c r="AY160" s="17" t="s">
        <v>127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130</v>
      </c>
      <c r="BM160" s="229" t="s">
        <v>486</v>
      </c>
    </row>
    <row r="161" s="2" customFormat="1">
      <c r="A161" s="38"/>
      <c r="B161" s="39"/>
      <c r="C161" s="40"/>
      <c r="D161" s="231" t="s">
        <v>136</v>
      </c>
      <c r="E161" s="40"/>
      <c r="F161" s="232" t="s">
        <v>487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136</v>
      </c>
      <c r="AU161" s="17" t="s">
        <v>86</v>
      </c>
    </row>
    <row r="162" s="2" customFormat="1">
      <c r="A162" s="38"/>
      <c r="B162" s="39"/>
      <c r="C162" s="40"/>
      <c r="D162" s="250" t="s">
        <v>175</v>
      </c>
      <c r="E162" s="40"/>
      <c r="F162" s="251" t="s">
        <v>488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175</v>
      </c>
      <c r="AU162" s="17" t="s">
        <v>86</v>
      </c>
    </row>
    <row r="163" s="14" customFormat="1">
      <c r="A163" s="14"/>
      <c r="B163" s="256"/>
      <c r="C163" s="257"/>
      <c r="D163" s="231" t="s">
        <v>140</v>
      </c>
      <c r="E163" s="258" t="s">
        <v>1</v>
      </c>
      <c r="F163" s="259" t="s">
        <v>412</v>
      </c>
      <c r="G163" s="257"/>
      <c r="H163" s="258" t="s">
        <v>1</v>
      </c>
      <c r="I163" s="260"/>
      <c r="J163" s="257"/>
      <c r="K163" s="257"/>
      <c r="L163" s="261"/>
      <c r="M163" s="262"/>
      <c r="N163" s="263"/>
      <c r="O163" s="263"/>
      <c r="P163" s="263"/>
      <c r="Q163" s="263"/>
      <c r="R163" s="263"/>
      <c r="S163" s="263"/>
      <c r="T163" s="26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5" t="s">
        <v>140</v>
      </c>
      <c r="AU163" s="265" t="s">
        <v>86</v>
      </c>
      <c r="AV163" s="14" t="s">
        <v>84</v>
      </c>
      <c r="AW163" s="14" t="s">
        <v>32</v>
      </c>
      <c r="AX163" s="14" t="s">
        <v>76</v>
      </c>
      <c r="AY163" s="265" t="s">
        <v>127</v>
      </c>
    </row>
    <row r="164" s="13" customFormat="1">
      <c r="A164" s="13"/>
      <c r="B164" s="237"/>
      <c r="C164" s="238"/>
      <c r="D164" s="231" t="s">
        <v>140</v>
      </c>
      <c r="E164" s="239" t="s">
        <v>1</v>
      </c>
      <c r="F164" s="240" t="s">
        <v>489</v>
      </c>
      <c r="G164" s="238"/>
      <c r="H164" s="241">
        <v>6057.8699999999999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140</v>
      </c>
      <c r="AU164" s="247" t="s">
        <v>86</v>
      </c>
      <c r="AV164" s="13" t="s">
        <v>86</v>
      </c>
      <c r="AW164" s="13" t="s">
        <v>32</v>
      </c>
      <c r="AX164" s="13" t="s">
        <v>84</v>
      </c>
      <c r="AY164" s="247" t="s">
        <v>127</v>
      </c>
    </row>
    <row r="165" s="2" customFormat="1" ht="24.15" customHeight="1">
      <c r="A165" s="38"/>
      <c r="B165" s="39"/>
      <c r="C165" s="217" t="s">
        <v>177</v>
      </c>
      <c r="D165" s="217" t="s">
        <v>131</v>
      </c>
      <c r="E165" s="218" t="s">
        <v>490</v>
      </c>
      <c r="F165" s="219" t="s">
        <v>491</v>
      </c>
      <c r="G165" s="220" t="s">
        <v>338</v>
      </c>
      <c r="H165" s="221">
        <v>605.78700000000003</v>
      </c>
      <c r="I165" s="222"/>
      <c r="J165" s="223">
        <f>ROUND(I165*H165,2)</f>
        <v>0</v>
      </c>
      <c r="K165" s="224"/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130</v>
      </c>
      <c r="AT165" s="229" t="s">
        <v>131</v>
      </c>
      <c r="AU165" s="229" t="s">
        <v>86</v>
      </c>
      <c r="AY165" s="17" t="s">
        <v>127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130</v>
      </c>
      <c r="BM165" s="229" t="s">
        <v>492</v>
      </c>
    </row>
    <row r="166" s="2" customFormat="1">
      <c r="A166" s="38"/>
      <c r="B166" s="39"/>
      <c r="C166" s="40"/>
      <c r="D166" s="231" t="s">
        <v>136</v>
      </c>
      <c r="E166" s="40"/>
      <c r="F166" s="232" t="s">
        <v>493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136</v>
      </c>
      <c r="AU166" s="17" t="s">
        <v>86</v>
      </c>
    </row>
    <row r="167" s="2" customFormat="1">
      <c r="A167" s="38"/>
      <c r="B167" s="39"/>
      <c r="C167" s="40"/>
      <c r="D167" s="250" t="s">
        <v>175</v>
      </c>
      <c r="E167" s="40"/>
      <c r="F167" s="251" t="s">
        <v>494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175</v>
      </c>
      <c r="AU167" s="17" t="s">
        <v>86</v>
      </c>
    </row>
    <row r="168" s="13" customFormat="1">
      <c r="A168" s="13"/>
      <c r="B168" s="237"/>
      <c r="C168" s="238"/>
      <c r="D168" s="231" t="s">
        <v>140</v>
      </c>
      <c r="E168" s="239" t="s">
        <v>1</v>
      </c>
      <c r="F168" s="240" t="s">
        <v>435</v>
      </c>
      <c r="G168" s="238"/>
      <c r="H168" s="241">
        <v>605.78700000000003</v>
      </c>
      <c r="I168" s="242"/>
      <c r="J168" s="238"/>
      <c r="K168" s="238"/>
      <c r="L168" s="243"/>
      <c r="M168" s="244"/>
      <c r="N168" s="245"/>
      <c r="O168" s="245"/>
      <c r="P168" s="245"/>
      <c r="Q168" s="245"/>
      <c r="R168" s="245"/>
      <c r="S168" s="245"/>
      <c r="T168" s="24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7" t="s">
        <v>140</v>
      </c>
      <c r="AU168" s="247" t="s">
        <v>86</v>
      </c>
      <c r="AV168" s="13" t="s">
        <v>86</v>
      </c>
      <c r="AW168" s="13" t="s">
        <v>32</v>
      </c>
      <c r="AX168" s="13" t="s">
        <v>84</v>
      </c>
      <c r="AY168" s="247" t="s">
        <v>127</v>
      </c>
    </row>
    <row r="169" s="2" customFormat="1" ht="33" customHeight="1">
      <c r="A169" s="38"/>
      <c r="B169" s="39"/>
      <c r="C169" s="217" t="s">
        <v>182</v>
      </c>
      <c r="D169" s="217" t="s">
        <v>131</v>
      </c>
      <c r="E169" s="218" t="s">
        <v>495</v>
      </c>
      <c r="F169" s="219" t="s">
        <v>496</v>
      </c>
      <c r="G169" s="220" t="s">
        <v>338</v>
      </c>
      <c r="H169" s="221">
        <v>415.91399999999999</v>
      </c>
      <c r="I169" s="222"/>
      <c r="J169" s="223">
        <f>ROUND(I169*H169,2)</f>
        <v>0</v>
      </c>
      <c r="K169" s="224"/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130</v>
      </c>
      <c r="AT169" s="229" t="s">
        <v>131</v>
      </c>
      <c r="AU169" s="229" t="s">
        <v>86</v>
      </c>
      <c r="AY169" s="17" t="s">
        <v>127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130</v>
      </c>
      <c r="BM169" s="229" t="s">
        <v>497</v>
      </c>
    </row>
    <row r="170" s="2" customFormat="1">
      <c r="A170" s="38"/>
      <c r="B170" s="39"/>
      <c r="C170" s="40"/>
      <c r="D170" s="231" t="s">
        <v>136</v>
      </c>
      <c r="E170" s="40"/>
      <c r="F170" s="232" t="s">
        <v>498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86</v>
      </c>
    </row>
    <row r="171" s="2" customFormat="1">
      <c r="A171" s="38"/>
      <c r="B171" s="39"/>
      <c r="C171" s="40"/>
      <c r="D171" s="250" t="s">
        <v>175</v>
      </c>
      <c r="E171" s="40"/>
      <c r="F171" s="251" t="s">
        <v>499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175</v>
      </c>
      <c r="AU171" s="17" t="s">
        <v>86</v>
      </c>
    </row>
    <row r="172" s="14" customFormat="1">
      <c r="A172" s="14"/>
      <c r="B172" s="256"/>
      <c r="C172" s="257"/>
      <c r="D172" s="231" t="s">
        <v>140</v>
      </c>
      <c r="E172" s="258" t="s">
        <v>1</v>
      </c>
      <c r="F172" s="259" t="s">
        <v>462</v>
      </c>
      <c r="G172" s="257"/>
      <c r="H172" s="258" t="s">
        <v>1</v>
      </c>
      <c r="I172" s="260"/>
      <c r="J172" s="257"/>
      <c r="K172" s="257"/>
      <c r="L172" s="261"/>
      <c r="M172" s="262"/>
      <c r="N172" s="263"/>
      <c r="O172" s="263"/>
      <c r="P172" s="263"/>
      <c r="Q172" s="263"/>
      <c r="R172" s="263"/>
      <c r="S172" s="263"/>
      <c r="T172" s="26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5" t="s">
        <v>140</v>
      </c>
      <c r="AU172" s="265" t="s">
        <v>86</v>
      </c>
      <c r="AV172" s="14" t="s">
        <v>84</v>
      </c>
      <c r="AW172" s="14" t="s">
        <v>32</v>
      </c>
      <c r="AX172" s="14" t="s">
        <v>76</v>
      </c>
      <c r="AY172" s="265" t="s">
        <v>127</v>
      </c>
    </row>
    <row r="173" s="13" customFormat="1">
      <c r="A173" s="13"/>
      <c r="B173" s="237"/>
      <c r="C173" s="238"/>
      <c r="D173" s="231" t="s">
        <v>140</v>
      </c>
      <c r="E173" s="239" t="s">
        <v>1</v>
      </c>
      <c r="F173" s="240" t="s">
        <v>500</v>
      </c>
      <c r="G173" s="238"/>
      <c r="H173" s="241">
        <v>415.91399999999999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7" t="s">
        <v>140</v>
      </c>
      <c r="AU173" s="247" t="s">
        <v>86</v>
      </c>
      <c r="AV173" s="13" t="s">
        <v>86</v>
      </c>
      <c r="AW173" s="13" t="s">
        <v>32</v>
      </c>
      <c r="AX173" s="13" t="s">
        <v>76</v>
      </c>
      <c r="AY173" s="247" t="s">
        <v>127</v>
      </c>
    </row>
    <row r="174" s="15" customFormat="1">
      <c r="A174" s="15"/>
      <c r="B174" s="266"/>
      <c r="C174" s="267"/>
      <c r="D174" s="231" t="s">
        <v>140</v>
      </c>
      <c r="E174" s="268" t="s">
        <v>1</v>
      </c>
      <c r="F174" s="269" t="s">
        <v>266</v>
      </c>
      <c r="G174" s="267"/>
      <c r="H174" s="270">
        <v>415.91399999999999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6" t="s">
        <v>140</v>
      </c>
      <c r="AU174" s="276" t="s">
        <v>86</v>
      </c>
      <c r="AV174" s="15" t="s">
        <v>130</v>
      </c>
      <c r="AW174" s="15" t="s">
        <v>32</v>
      </c>
      <c r="AX174" s="15" t="s">
        <v>84</v>
      </c>
      <c r="AY174" s="276" t="s">
        <v>127</v>
      </c>
    </row>
    <row r="175" s="2" customFormat="1" ht="16.5" customHeight="1">
      <c r="A175" s="38"/>
      <c r="B175" s="39"/>
      <c r="C175" s="280" t="s">
        <v>188</v>
      </c>
      <c r="D175" s="280" t="s">
        <v>501</v>
      </c>
      <c r="E175" s="281" t="s">
        <v>502</v>
      </c>
      <c r="F175" s="282" t="s">
        <v>503</v>
      </c>
      <c r="G175" s="283" t="s">
        <v>370</v>
      </c>
      <c r="H175" s="284">
        <v>567.00800000000004</v>
      </c>
      <c r="I175" s="285"/>
      <c r="J175" s="286">
        <f>ROUND(I175*H175,2)</f>
        <v>0</v>
      </c>
      <c r="K175" s="287"/>
      <c r="L175" s="288"/>
      <c r="M175" s="289" t="s">
        <v>1</v>
      </c>
      <c r="N175" s="290" t="s">
        <v>41</v>
      </c>
      <c r="O175" s="91"/>
      <c r="P175" s="227">
        <f>O175*H175</f>
        <v>0</v>
      </c>
      <c r="Q175" s="227">
        <v>1</v>
      </c>
      <c r="R175" s="227">
        <f>Q175*H175</f>
        <v>567.00800000000004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182</v>
      </c>
      <c r="AT175" s="229" t="s">
        <v>501</v>
      </c>
      <c r="AU175" s="229" t="s">
        <v>86</v>
      </c>
      <c r="AY175" s="17" t="s">
        <v>127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130</v>
      </c>
      <c r="BM175" s="229" t="s">
        <v>504</v>
      </c>
    </row>
    <row r="176" s="2" customFormat="1">
      <c r="A176" s="38"/>
      <c r="B176" s="39"/>
      <c r="C176" s="40"/>
      <c r="D176" s="231" t="s">
        <v>136</v>
      </c>
      <c r="E176" s="40"/>
      <c r="F176" s="232" t="s">
        <v>503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86</v>
      </c>
    </row>
    <row r="177" s="13" customFormat="1">
      <c r="A177" s="13"/>
      <c r="B177" s="237"/>
      <c r="C177" s="238"/>
      <c r="D177" s="231" t="s">
        <v>140</v>
      </c>
      <c r="E177" s="238"/>
      <c r="F177" s="240" t="s">
        <v>505</v>
      </c>
      <c r="G177" s="238"/>
      <c r="H177" s="241">
        <v>567.00800000000004</v>
      </c>
      <c r="I177" s="242"/>
      <c r="J177" s="238"/>
      <c r="K177" s="238"/>
      <c r="L177" s="243"/>
      <c r="M177" s="244"/>
      <c r="N177" s="245"/>
      <c r="O177" s="245"/>
      <c r="P177" s="245"/>
      <c r="Q177" s="245"/>
      <c r="R177" s="245"/>
      <c r="S177" s="245"/>
      <c r="T177" s="24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7" t="s">
        <v>140</v>
      </c>
      <c r="AU177" s="247" t="s">
        <v>86</v>
      </c>
      <c r="AV177" s="13" t="s">
        <v>86</v>
      </c>
      <c r="AW177" s="13" t="s">
        <v>4</v>
      </c>
      <c r="AX177" s="13" t="s">
        <v>84</v>
      </c>
      <c r="AY177" s="247" t="s">
        <v>127</v>
      </c>
    </row>
    <row r="178" s="2" customFormat="1" ht="33" customHeight="1">
      <c r="A178" s="38"/>
      <c r="B178" s="39"/>
      <c r="C178" s="217" t="s">
        <v>194</v>
      </c>
      <c r="D178" s="217" t="s">
        <v>131</v>
      </c>
      <c r="E178" s="218" t="s">
        <v>506</v>
      </c>
      <c r="F178" s="219" t="s">
        <v>507</v>
      </c>
      <c r="G178" s="220" t="s">
        <v>370</v>
      </c>
      <c r="H178" s="221">
        <v>1090.4169999999999</v>
      </c>
      <c r="I178" s="222"/>
      <c r="J178" s="223">
        <f>ROUND(I178*H178,2)</f>
        <v>0</v>
      </c>
      <c r="K178" s="224"/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130</v>
      </c>
      <c r="AT178" s="229" t="s">
        <v>131</v>
      </c>
      <c r="AU178" s="229" t="s">
        <v>86</v>
      </c>
      <c r="AY178" s="17" t="s">
        <v>127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130</v>
      </c>
      <c r="BM178" s="229" t="s">
        <v>508</v>
      </c>
    </row>
    <row r="179" s="2" customFormat="1">
      <c r="A179" s="38"/>
      <c r="B179" s="39"/>
      <c r="C179" s="40"/>
      <c r="D179" s="231" t="s">
        <v>136</v>
      </c>
      <c r="E179" s="40"/>
      <c r="F179" s="232" t="s">
        <v>389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86</v>
      </c>
    </row>
    <row r="180" s="2" customFormat="1">
      <c r="A180" s="38"/>
      <c r="B180" s="39"/>
      <c r="C180" s="40"/>
      <c r="D180" s="250" t="s">
        <v>175</v>
      </c>
      <c r="E180" s="40"/>
      <c r="F180" s="251" t="s">
        <v>509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175</v>
      </c>
      <c r="AU180" s="17" t="s">
        <v>86</v>
      </c>
    </row>
    <row r="181" s="13" customFormat="1">
      <c r="A181" s="13"/>
      <c r="B181" s="237"/>
      <c r="C181" s="238"/>
      <c r="D181" s="231" t="s">
        <v>140</v>
      </c>
      <c r="E181" s="239" t="s">
        <v>1</v>
      </c>
      <c r="F181" s="240" t="s">
        <v>510</v>
      </c>
      <c r="G181" s="238"/>
      <c r="H181" s="241">
        <v>1090.4169999999999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140</v>
      </c>
      <c r="AU181" s="247" t="s">
        <v>86</v>
      </c>
      <c r="AV181" s="13" t="s">
        <v>86</v>
      </c>
      <c r="AW181" s="13" t="s">
        <v>32</v>
      </c>
      <c r="AX181" s="13" t="s">
        <v>84</v>
      </c>
      <c r="AY181" s="247" t="s">
        <v>127</v>
      </c>
    </row>
    <row r="182" s="2" customFormat="1" ht="16.5" customHeight="1">
      <c r="A182" s="38"/>
      <c r="B182" s="39"/>
      <c r="C182" s="217" t="s">
        <v>202</v>
      </c>
      <c r="D182" s="217" t="s">
        <v>131</v>
      </c>
      <c r="E182" s="218" t="s">
        <v>511</v>
      </c>
      <c r="F182" s="219" t="s">
        <v>512</v>
      </c>
      <c r="G182" s="220" t="s">
        <v>338</v>
      </c>
      <c r="H182" s="221">
        <v>605.78700000000003</v>
      </c>
      <c r="I182" s="222"/>
      <c r="J182" s="223">
        <f>ROUND(I182*H182,2)</f>
        <v>0</v>
      </c>
      <c r="K182" s="224"/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130</v>
      </c>
      <c r="AT182" s="229" t="s">
        <v>131</v>
      </c>
      <c r="AU182" s="229" t="s">
        <v>86</v>
      </c>
      <c r="AY182" s="17" t="s">
        <v>127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130</v>
      </c>
      <c r="BM182" s="229" t="s">
        <v>513</v>
      </c>
    </row>
    <row r="183" s="2" customFormat="1">
      <c r="A183" s="38"/>
      <c r="B183" s="39"/>
      <c r="C183" s="40"/>
      <c r="D183" s="231" t="s">
        <v>136</v>
      </c>
      <c r="E183" s="40"/>
      <c r="F183" s="232" t="s">
        <v>514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136</v>
      </c>
      <c r="AU183" s="17" t="s">
        <v>86</v>
      </c>
    </row>
    <row r="184" s="2" customFormat="1">
      <c r="A184" s="38"/>
      <c r="B184" s="39"/>
      <c r="C184" s="40"/>
      <c r="D184" s="250" t="s">
        <v>175</v>
      </c>
      <c r="E184" s="40"/>
      <c r="F184" s="251" t="s">
        <v>515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175</v>
      </c>
      <c r="AU184" s="17" t="s">
        <v>86</v>
      </c>
    </row>
    <row r="185" s="13" customFormat="1">
      <c r="A185" s="13"/>
      <c r="B185" s="237"/>
      <c r="C185" s="238"/>
      <c r="D185" s="231" t="s">
        <v>140</v>
      </c>
      <c r="E185" s="239" t="s">
        <v>1</v>
      </c>
      <c r="F185" s="240" t="s">
        <v>435</v>
      </c>
      <c r="G185" s="238"/>
      <c r="H185" s="241">
        <v>605.78700000000003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7" t="s">
        <v>140</v>
      </c>
      <c r="AU185" s="247" t="s">
        <v>86</v>
      </c>
      <c r="AV185" s="13" t="s">
        <v>86</v>
      </c>
      <c r="AW185" s="13" t="s">
        <v>32</v>
      </c>
      <c r="AX185" s="13" t="s">
        <v>84</v>
      </c>
      <c r="AY185" s="247" t="s">
        <v>127</v>
      </c>
    </row>
    <row r="186" s="2" customFormat="1" ht="24.15" customHeight="1">
      <c r="A186" s="38"/>
      <c r="B186" s="39"/>
      <c r="C186" s="217" t="s">
        <v>8</v>
      </c>
      <c r="D186" s="217" t="s">
        <v>131</v>
      </c>
      <c r="E186" s="218" t="s">
        <v>516</v>
      </c>
      <c r="F186" s="219" t="s">
        <v>517</v>
      </c>
      <c r="G186" s="220" t="s">
        <v>338</v>
      </c>
      <c r="H186" s="221">
        <v>24</v>
      </c>
      <c r="I186" s="222"/>
      <c r="J186" s="223">
        <f>ROUND(I186*H186,2)</f>
        <v>0</v>
      </c>
      <c r="K186" s="224"/>
      <c r="L186" s="44"/>
      <c r="M186" s="225" t="s">
        <v>1</v>
      </c>
      <c r="N186" s="226" t="s">
        <v>41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130</v>
      </c>
      <c r="AT186" s="229" t="s">
        <v>131</v>
      </c>
      <c r="AU186" s="229" t="s">
        <v>86</v>
      </c>
      <c r="AY186" s="17" t="s">
        <v>127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84</v>
      </c>
      <c r="BK186" s="230">
        <f>ROUND(I186*H186,2)</f>
        <v>0</v>
      </c>
      <c r="BL186" s="17" t="s">
        <v>130</v>
      </c>
      <c r="BM186" s="229" t="s">
        <v>518</v>
      </c>
    </row>
    <row r="187" s="2" customFormat="1">
      <c r="A187" s="38"/>
      <c r="B187" s="39"/>
      <c r="C187" s="40"/>
      <c r="D187" s="231" t="s">
        <v>136</v>
      </c>
      <c r="E187" s="40"/>
      <c r="F187" s="232" t="s">
        <v>519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136</v>
      </c>
      <c r="AU187" s="17" t="s">
        <v>86</v>
      </c>
    </row>
    <row r="188" s="2" customFormat="1">
      <c r="A188" s="38"/>
      <c r="B188" s="39"/>
      <c r="C188" s="40"/>
      <c r="D188" s="250" t="s">
        <v>175</v>
      </c>
      <c r="E188" s="40"/>
      <c r="F188" s="251" t="s">
        <v>520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175</v>
      </c>
      <c r="AU188" s="17" t="s">
        <v>86</v>
      </c>
    </row>
    <row r="189" s="13" customFormat="1">
      <c r="A189" s="13"/>
      <c r="B189" s="237"/>
      <c r="C189" s="238"/>
      <c r="D189" s="231" t="s">
        <v>140</v>
      </c>
      <c r="E189" s="239" t="s">
        <v>1</v>
      </c>
      <c r="F189" s="240" t="s">
        <v>521</v>
      </c>
      <c r="G189" s="238"/>
      <c r="H189" s="241">
        <v>9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140</v>
      </c>
      <c r="AU189" s="247" t="s">
        <v>86</v>
      </c>
      <c r="AV189" s="13" t="s">
        <v>86</v>
      </c>
      <c r="AW189" s="13" t="s">
        <v>32</v>
      </c>
      <c r="AX189" s="13" t="s">
        <v>76</v>
      </c>
      <c r="AY189" s="247" t="s">
        <v>127</v>
      </c>
    </row>
    <row r="190" s="13" customFormat="1">
      <c r="A190" s="13"/>
      <c r="B190" s="237"/>
      <c r="C190" s="238"/>
      <c r="D190" s="231" t="s">
        <v>140</v>
      </c>
      <c r="E190" s="239" t="s">
        <v>1</v>
      </c>
      <c r="F190" s="240" t="s">
        <v>522</v>
      </c>
      <c r="G190" s="238"/>
      <c r="H190" s="241">
        <v>15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7" t="s">
        <v>140</v>
      </c>
      <c r="AU190" s="247" t="s">
        <v>86</v>
      </c>
      <c r="AV190" s="13" t="s">
        <v>86</v>
      </c>
      <c r="AW190" s="13" t="s">
        <v>32</v>
      </c>
      <c r="AX190" s="13" t="s">
        <v>76</v>
      </c>
      <c r="AY190" s="247" t="s">
        <v>127</v>
      </c>
    </row>
    <row r="191" s="15" customFormat="1">
      <c r="A191" s="15"/>
      <c r="B191" s="266"/>
      <c r="C191" s="267"/>
      <c r="D191" s="231" t="s">
        <v>140</v>
      </c>
      <c r="E191" s="268" t="s">
        <v>1</v>
      </c>
      <c r="F191" s="269" t="s">
        <v>266</v>
      </c>
      <c r="G191" s="267"/>
      <c r="H191" s="270">
        <v>24</v>
      </c>
      <c r="I191" s="271"/>
      <c r="J191" s="267"/>
      <c r="K191" s="267"/>
      <c r="L191" s="272"/>
      <c r="M191" s="273"/>
      <c r="N191" s="274"/>
      <c r="O191" s="274"/>
      <c r="P191" s="274"/>
      <c r="Q191" s="274"/>
      <c r="R191" s="274"/>
      <c r="S191" s="274"/>
      <c r="T191" s="27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6" t="s">
        <v>140</v>
      </c>
      <c r="AU191" s="276" t="s">
        <v>86</v>
      </c>
      <c r="AV191" s="15" t="s">
        <v>130</v>
      </c>
      <c r="AW191" s="15" t="s">
        <v>32</v>
      </c>
      <c r="AX191" s="15" t="s">
        <v>84</v>
      </c>
      <c r="AY191" s="276" t="s">
        <v>127</v>
      </c>
    </row>
    <row r="192" s="2" customFormat="1" ht="16.5" customHeight="1">
      <c r="A192" s="38"/>
      <c r="B192" s="39"/>
      <c r="C192" s="280" t="s">
        <v>213</v>
      </c>
      <c r="D192" s="280" t="s">
        <v>501</v>
      </c>
      <c r="E192" s="281" t="s">
        <v>523</v>
      </c>
      <c r="F192" s="282" t="s">
        <v>524</v>
      </c>
      <c r="G192" s="283" t="s">
        <v>370</v>
      </c>
      <c r="H192" s="284">
        <v>48</v>
      </c>
      <c r="I192" s="285"/>
      <c r="J192" s="286">
        <f>ROUND(I192*H192,2)</f>
        <v>0</v>
      </c>
      <c r="K192" s="287"/>
      <c r="L192" s="288"/>
      <c r="M192" s="289" t="s">
        <v>1</v>
      </c>
      <c r="N192" s="290" t="s">
        <v>41</v>
      </c>
      <c r="O192" s="91"/>
      <c r="P192" s="227">
        <f>O192*H192</f>
        <v>0</v>
      </c>
      <c r="Q192" s="227">
        <v>1</v>
      </c>
      <c r="R192" s="227">
        <f>Q192*H192</f>
        <v>48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182</v>
      </c>
      <c r="AT192" s="229" t="s">
        <v>501</v>
      </c>
      <c r="AU192" s="229" t="s">
        <v>86</v>
      </c>
      <c r="AY192" s="17" t="s">
        <v>127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84</v>
      </c>
      <c r="BK192" s="230">
        <f>ROUND(I192*H192,2)</f>
        <v>0</v>
      </c>
      <c r="BL192" s="17" t="s">
        <v>130</v>
      </c>
      <c r="BM192" s="229" t="s">
        <v>525</v>
      </c>
    </row>
    <row r="193" s="2" customFormat="1">
      <c r="A193" s="38"/>
      <c r="B193" s="39"/>
      <c r="C193" s="40"/>
      <c r="D193" s="231" t="s">
        <v>136</v>
      </c>
      <c r="E193" s="40"/>
      <c r="F193" s="232" t="s">
        <v>524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136</v>
      </c>
      <c r="AU193" s="17" t="s">
        <v>86</v>
      </c>
    </row>
    <row r="194" s="13" customFormat="1">
      <c r="A194" s="13"/>
      <c r="B194" s="237"/>
      <c r="C194" s="238"/>
      <c r="D194" s="231" t="s">
        <v>140</v>
      </c>
      <c r="E194" s="238"/>
      <c r="F194" s="240" t="s">
        <v>526</v>
      </c>
      <c r="G194" s="238"/>
      <c r="H194" s="241">
        <v>48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7" t="s">
        <v>140</v>
      </c>
      <c r="AU194" s="247" t="s">
        <v>86</v>
      </c>
      <c r="AV194" s="13" t="s">
        <v>86</v>
      </c>
      <c r="AW194" s="13" t="s">
        <v>4</v>
      </c>
      <c r="AX194" s="13" t="s">
        <v>84</v>
      </c>
      <c r="AY194" s="247" t="s">
        <v>127</v>
      </c>
    </row>
    <row r="195" s="2" customFormat="1" ht="33" customHeight="1">
      <c r="A195" s="38"/>
      <c r="B195" s="39"/>
      <c r="C195" s="217" t="s">
        <v>218</v>
      </c>
      <c r="D195" s="217" t="s">
        <v>131</v>
      </c>
      <c r="E195" s="218" t="s">
        <v>527</v>
      </c>
      <c r="F195" s="219" t="s">
        <v>528</v>
      </c>
      <c r="G195" s="220" t="s">
        <v>338</v>
      </c>
      <c r="H195" s="221">
        <v>41.567</v>
      </c>
      <c r="I195" s="222"/>
      <c r="J195" s="223">
        <f>ROUND(I195*H195,2)</f>
        <v>0</v>
      </c>
      <c r="K195" s="224"/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130</v>
      </c>
      <c r="AT195" s="229" t="s">
        <v>131</v>
      </c>
      <c r="AU195" s="229" t="s">
        <v>86</v>
      </c>
      <c r="AY195" s="17" t="s">
        <v>127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130</v>
      </c>
      <c r="BM195" s="229" t="s">
        <v>529</v>
      </c>
    </row>
    <row r="196" s="2" customFormat="1">
      <c r="A196" s="38"/>
      <c r="B196" s="39"/>
      <c r="C196" s="40"/>
      <c r="D196" s="231" t="s">
        <v>136</v>
      </c>
      <c r="E196" s="40"/>
      <c r="F196" s="232" t="s">
        <v>530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86</v>
      </c>
    </row>
    <row r="197" s="2" customFormat="1">
      <c r="A197" s="38"/>
      <c r="B197" s="39"/>
      <c r="C197" s="40"/>
      <c r="D197" s="250" t="s">
        <v>175</v>
      </c>
      <c r="E197" s="40"/>
      <c r="F197" s="251" t="s">
        <v>531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175</v>
      </c>
      <c r="AU197" s="17" t="s">
        <v>86</v>
      </c>
    </row>
    <row r="198" s="13" customFormat="1">
      <c r="A198" s="13"/>
      <c r="B198" s="237"/>
      <c r="C198" s="238"/>
      <c r="D198" s="231" t="s">
        <v>140</v>
      </c>
      <c r="E198" s="239" t="s">
        <v>1</v>
      </c>
      <c r="F198" s="240" t="s">
        <v>532</v>
      </c>
      <c r="G198" s="238"/>
      <c r="H198" s="241">
        <v>21.567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7" t="s">
        <v>140</v>
      </c>
      <c r="AU198" s="247" t="s">
        <v>86</v>
      </c>
      <c r="AV198" s="13" t="s">
        <v>86</v>
      </c>
      <c r="AW198" s="13" t="s">
        <v>32</v>
      </c>
      <c r="AX198" s="13" t="s">
        <v>76</v>
      </c>
      <c r="AY198" s="247" t="s">
        <v>127</v>
      </c>
    </row>
    <row r="199" s="13" customFormat="1">
      <c r="A199" s="13"/>
      <c r="B199" s="237"/>
      <c r="C199" s="238"/>
      <c r="D199" s="231" t="s">
        <v>140</v>
      </c>
      <c r="E199" s="239" t="s">
        <v>1</v>
      </c>
      <c r="F199" s="240" t="s">
        <v>533</v>
      </c>
      <c r="G199" s="238"/>
      <c r="H199" s="241">
        <v>20</v>
      </c>
      <c r="I199" s="242"/>
      <c r="J199" s="238"/>
      <c r="K199" s="238"/>
      <c r="L199" s="243"/>
      <c r="M199" s="244"/>
      <c r="N199" s="245"/>
      <c r="O199" s="245"/>
      <c r="P199" s="245"/>
      <c r="Q199" s="245"/>
      <c r="R199" s="245"/>
      <c r="S199" s="245"/>
      <c r="T199" s="24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7" t="s">
        <v>140</v>
      </c>
      <c r="AU199" s="247" t="s">
        <v>86</v>
      </c>
      <c r="AV199" s="13" t="s">
        <v>86</v>
      </c>
      <c r="AW199" s="13" t="s">
        <v>32</v>
      </c>
      <c r="AX199" s="13" t="s">
        <v>76</v>
      </c>
      <c r="AY199" s="247" t="s">
        <v>127</v>
      </c>
    </row>
    <row r="200" s="15" customFormat="1">
      <c r="A200" s="15"/>
      <c r="B200" s="266"/>
      <c r="C200" s="267"/>
      <c r="D200" s="231" t="s">
        <v>140</v>
      </c>
      <c r="E200" s="268" t="s">
        <v>1</v>
      </c>
      <c r="F200" s="269" t="s">
        <v>266</v>
      </c>
      <c r="G200" s="267"/>
      <c r="H200" s="270">
        <v>41.567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6" t="s">
        <v>140</v>
      </c>
      <c r="AU200" s="276" t="s">
        <v>86</v>
      </c>
      <c r="AV200" s="15" t="s">
        <v>130</v>
      </c>
      <c r="AW200" s="15" t="s">
        <v>32</v>
      </c>
      <c r="AX200" s="15" t="s">
        <v>84</v>
      </c>
      <c r="AY200" s="276" t="s">
        <v>127</v>
      </c>
    </row>
    <row r="201" s="2" customFormat="1" ht="16.5" customHeight="1">
      <c r="A201" s="38"/>
      <c r="B201" s="39"/>
      <c r="C201" s="280" t="s">
        <v>225</v>
      </c>
      <c r="D201" s="280" t="s">
        <v>501</v>
      </c>
      <c r="E201" s="281" t="s">
        <v>534</v>
      </c>
      <c r="F201" s="282" t="s">
        <v>535</v>
      </c>
      <c r="G201" s="283" t="s">
        <v>370</v>
      </c>
      <c r="H201" s="284">
        <v>83.134</v>
      </c>
      <c r="I201" s="285"/>
      <c r="J201" s="286">
        <f>ROUND(I201*H201,2)</f>
        <v>0</v>
      </c>
      <c r="K201" s="287"/>
      <c r="L201" s="288"/>
      <c r="M201" s="289" t="s">
        <v>1</v>
      </c>
      <c r="N201" s="290" t="s">
        <v>41</v>
      </c>
      <c r="O201" s="91"/>
      <c r="P201" s="227">
        <f>O201*H201</f>
        <v>0</v>
      </c>
      <c r="Q201" s="227">
        <v>1</v>
      </c>
      <c r="R201" s="227">
        <f>Q201*H201</f>
        <v>83.134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182</v>
      </c>
      <c r="AT201" s="229" t="s">
        <v>501</v>
      </c>
      <c r="AU201" s="229" t="s">
        <v>86</v>
      </c>
      <c r="AY201" s="17" t="s">
        <v>127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130</v>
      </c>
      <c r="BM201" s="229" t="s">
        <v>536</v>
      </c>
    </row>
    <row r="202" s="2" customFormat="1">
      <c r="A202" s="38"/>
      <c r="B202" s="39"/>
      <c r="C202" s="40"/>
      <c r="D202" s="231" t="s">
        <v>136</v>
      </c>
      <c r="E202" s="40"/>
      <c r="F202" s="232" t="s">
        <v>535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136</v>
      </c>
      <c r="AU202" s="17" t="s">
        <v>86</v>
      </c>
    </row>
    <row r="203" s="13" customFormat="1">
      <c r="A203" s="13"/>
      <c r="B203" s="237"/>
      <c r="C203" s="238"/>
      <c r="D203" s="231" t="s">
        <v>140</v>
      </c>
      <c r="E203" s="238"/>
      <c r="F203" s="240" t="s">
        <v>537</v>
      </c>
      <c r="G203" s="238"/>
      <c r="H203" s="241">
        <v>83.134</v>
      </c>
      <c r="I203" s="242"/>
      <c r="J203" s="238"/>
      <c r="K203" s="238"/>
      <c r="L203" s="243"/>
      <c r="M203" s="244"/>
      <c r="N203" s="245"/>
      <c r="O203" s="245"/>
      <c r="P203" s="245"/>
      <c r="Q203" s="245"/>
      <c r="R203" s="245"/>
      <c r="S203" s="245"/>
      <c r="T203" s="24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7" t="s">
        <v>140</v>
      </c>
      <c r="AU203" s="247" t="s">
        <v>86</v>
      </c>
      <c r="AV203" s="13" t="s">
        <v>86</v>
      </c>
      <c r="AW203" s="13" t="s">
        <v>4</v>
      </c>
      <c r="AX203" s="13" t="s">
        <v>84</v>
      </c>
      <c r="AY203" s="247" t="s">
        <v>127</v>
      </c>
    </row>
    <row r="204" s="2" customFormat="1" ht="24.15" customHeight="1">
      <c r="A204" s="38"/>
      <c r="B204" s="39"/>
      <c r="C204" s="217" t="s">
        <v>367</v>
      </c>
      <c r="D204" s="217" t="s">
        <v>131</v>
      </c>
      <c r="E204" s="218" t="s">
        <v>538</v>
      </c>
      <c r="F204" s="219" t="s">
        <v>539</v>
      </c>
      <c r="G204" s="220" t="s">
        <v>260</v>
      </c>
      <c r="H204" s="221">
        <v>291</v>
      </c>
      <c r="I204" s="222"/>
      <c r="J204" s="223">
        <f>ROUND(I204*H204,2)</f>
        <v>0</v>
      </c>
      <c r="K204" s="224"/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130</v>
      </c>
      <c r="AT204" s="229" t="s">
        <v>131</v>
      </c>
      <c r="AU204" s="229" t="s">
        <v>86</v>
      </c>
      <c r="AY204" s="17" t="s">
        <v>127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130</v>
      </c>
      <c r="BM204" s="229" t="s">
        <v>540</v>
      </c>
    </row>
    <row r="205" s="2" customFormat="1">
      <c r="A205" s="38"/>
      <c r="B205" s="39"/>
      <c r="C205" s="40"/>
      <c r="D205" s="231" t="s">
        <v>136</v>
      </c>
      <c r="E205" s="40"/>
      <c r="F205" s="232" t="s">
        <v>541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136</v>
      </c>
      <c r="AU205" s="17" t="s">
        <v>86</v>
      </c>
    </row>
    <row r="206" s="2" customFormat="1">
      <c r="A206" s="38"/>
      <c r="B206" s="39"/>
      <c r="C206" s="40"/>
      <c r="D206" s="250" t="s">
        <v>175</v>
      </c>
      <c r="E206" s="40"/>
      <c r="F206" s="251" t="s">
        <v>542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175</v>
      </c>
      <c r="AU206" s="17" t="s">
        <v>86</v>
      </c>
    </row>
    <row r="207" s="13" customFormat="1">
      <c r="A207" s="13"/>
      <c r="B207" s="237"/>
      <c r="C207" s="238"/>
      <c r="D207" s="231" t="s">
        <v>140</v>
      </c>
      <c r="E207" s="239" t="s">
        <v>1</v>
      </c>
      <c r="F207" s="240" t="s">
        <v>543</v>
      </c>
      <c r="G207" s="238"/>
      <c r="H207" s="241">
        <v>291</v>
      </c>
      <c r="I207" s="242"/>
      <c r="J207" s="238"/>
      <c r="K207" s="238"/>
      <c r="L207" s="243"/>
      <c r="M207" s="244"/>
      <c r="N207" s="245"/>
      <c r="O207" s="245"/>
      <c r="P207" s="245"/>
      <c r="Q207" s="245"/>
      <c r="R207" s="245"/>
      <c r="S207" s="245"/>
      <c r="T207" s="24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7" t="s">
        <v>140</v>
      </c>
      <c r="AU207" s="247" t="s">
        <v>86</v>
      </c>
      <c r="AV207" s="13" t="s">
        <v>86</v>
      </c>
      <c r="AW207" s="13" t="s">
        <v>32</v>
      </c>
      <c r="AX207" s="13" t="s">
        <v>76</v>
      </c>
      <c r="AY207" s="247" t="s">
        <v>127</v>
      </c>
    </row>
    <row r="208" s="15" customFormat="1">
      <c r="A208" s="15"/>
      <c r="B208" s="266"/>
      <c r="C208" s="267"/>
      <c r="D208" s="231" t="s">
        <v>140</v>
      </c>
      <c r="E208" s="268" t="s">
        <v>1</v>
      </c>
      <c r="F208" s="269" t="s">
        <v>266</v>
      </c>
      <c r="G208" s="267"/>
      <c r="H208" s="270">
        <v>291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6" t="s">
        <v>140</v>
      </c>
      <c r="AU208" s="276" t="s">
        <v>86</v>
      </c>
      <c r="AV208" s="15" t="s">
        <v>130</v>
      </c>
      <c r="AW208" s="15" t="s">
        <v>32</v>
      </c>
      <c r="AX208" s="15" t="s">
        <v>84</v>
      </c>
      <c r="AY208" s="276" t="s">
        <v>127</v>
      </c>
    </row>
    <row r="209" s="2" customFormat="1" ht="24.15" customHeight="1">
      <c r="A209" s="38"/>
      <c r="B209" s="39"/>
      <c r="C209" s="217" t="s">
        <v>377</v>
      </c>
      <c r="D209" s="217" t="s">
        <v>131</v>
      </c>
      <c r="E209" s="218" t="s">
        <v>544</v>
      </c>
      <c r="F209" s="219" t="s">
        <v>545</v>
      </c>
      <c r="G209" s="220" t="s">
        <v>260</v>
      </c>
      <c r="H209" s="221">
        <v>807.60000000000002</v>
      </c>
      <c r="I209" s="222"/>
      <c r="J209" s="223">
        <f>ROUND(I209*H209,2)</f>
        <v>0</v>
      </c>
      <c r="K209" s="224"/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130</v>
      </c>
      <c r="AT209" s="229" t="s">
        <v>131</v>
      </c>
      <c r="AU209" s="229" t="s">
        <v>86</v>
      </c>
      <c r="AY209" s="17" t="s">
        <v>127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130</v>
      </c>
      <c r="BM209" s="229" t="s">
        <v>546</v>
      </c>
    </row>
    <row r="210" s="2" customFormat="1">
      <c r="A210" s="38"/>
      <c r="B210" s="39"/>
      <c r="C210" s="40"/>
      <c r="D210" s="231" t="s">
        <v>136</v>
      </c>
      <c r="E210" s="40"/>
      <c r="F210" s="232" t="s">
        <v>547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136</v>
      </c>
      <c r="AU210" s="17" t="s">
        <v>86</v>
      </c>
    </row>
    <row r="211" s="2" customFormat="1">
      <c r="A211" s="38"/>
      <c r="B211" s="39"/>
      <c r="C211" s="40"/>
      <c r="D211" s="250" t="s">
        <v>175</v>
      </c>
      <c r="E211" s="40"/>
      <c r="F211" s="251" t="s">
        <v>548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175</v>
      </c>
      <c r="AU211" s="17" t="s">
        <v>86</v>
      </c>
    </row>
    <row r="212" s="13" customFormat="1">
      <c r="A212" s="13"/>
      <c r="B212" s="237"/>
      <c r="C212" s="238"/>
      <c r="D212" s="231" t="s">
        <v>140</v>
      </c>
      <c r="E212" s="239" t="s">
        <v>1</v>
      </c>
      <c r="F212" s="240" t="s">
        <v>549</v>
      </c>
      <c r="G212" s="238"/>
      <c r="H212" s="241">
        <v>807.60000000000002</v>
      </c>
      <c r="I212" s="242"/>
      <c r="J212" s="238"/>
      <c r="K212" s="238"/>
      <c r="L212" s="243"/>
      <c r="M212" s="244"/>
      <c r="N212" s="245"/>
      <c r="O212" s="245"/>
      <c r="P212" s="245"/>
      <c r="Q212" s="245"/>
      <c r="R212" s="245"/>
      <c r="S212" s="245"/>
      <c r="T212" s="24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7" t="s">
        <v>140</v>
      </c>
      <c r="AU212" s="247" t="s">
        <v>86</v>
      </c>
      <c r="AV212" s="13" t="s">
        <v>86</v>
      </c>
      <c r="AW212" s="13" t="s">
        <v>32</v>
      </c>
      <c r="AX212" s="13" t="s">
        <v>84</v>
      </c>
      <c r="AY212" s="247" t="s">
        <v>127</v>
      </c>
    </row>
    <row r="213" s="12" customFormat="1" ht="22.8" customHeight="1">
      <c r="A213" s="12"/>
      <c r="B213" s="203"/>
      <c r="C213" s="204"/>
      <c r="D213" s="205" t="s">
        <v>75</v>
      </c>
      <c r="E213" s="248" t="s">
        <v>86</v>
      </c>
      <c r="F213" s="248" t="s">
        <v>550</v>
      </c>
      <c r="G213" s="204"/>
      <c r="H213" s="204"/>
      <c r="I213" s="207"/>
      <c r="J213" s="249">
        <f>BK213</f>
        <v>0</v>
      </c>
      <c r="K213" s="204"/>
      <c r="L213" s="209"/>
      <c r="M213" s="210"/>
      <c r="N213" s="211"/>
      <c r="O213" s="211"/>
      <c r="P213" s="212">
        <f>SUM(P214:P243)</f>
        <v>0</v>
      </c>
      <c r="Q213" s="211"/>
      <c r="R213" s="212">
        <f>SUM(R214:R243)</f>
        <v>64.828316400000006</v>
      </c>
      <c r="S213" s="211"/>
      <c r="T213" s="213">
        <f>SUM(T214:T243)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4" t="s">
        <v>84</v>
      </c>
      <c r="AT213" s="215" t="s">
        <v>75</v>
      </c>
      <c r="AU213" s="215" t="s">
        <v>84</v>
      </c>
      <c r="AY213" s="214" t="s">
        <v>127</v>
      </c>
      <c r="BK213" s="216">
        <f>SUM(BK214:BK243)</f>
        <v>0</v>
      </c>
    </row>
    <row r="214" s="2" customFormat="1" ht="33" customHeight="1">
      <c r="A214" s="38"/>
      <c r="B214" s="39"/>
      <c r="C214" s="217" t="s">
        <v>387</v>
      </c>
      <c r="D214" s="217" t="s">
        <v>131</v>
      </c>
      <c r="E214" s="218" t="s">
        <v>551</v>
      </c>
      <c r="F214" s="219" t="s">
        <v>552</v>
      </c>
      <c r="G214" s="220" t="s">
        <v>338</v>
      </c>
      <c r="H214" s="221">
        <v>53.899999999999999</v>
      </c>
      <c r="I214" s="222"/>
      <c r="J214" s="223">
        <f>ROUND(I214*H214,2)</f>
        <v>0</v>
      </c>
      <c r="K214" s="224"/>
      <c r="L214" s="44"/>
      <c r="M214" s="225" t="s">
        <v>1</v>
      </c>
      <c r="N214" s="226" t="s">
        <v>41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130</v>
      </c>
      <c r="AT214" s="229" t="s">
        <v>131</v>
      </c>
      <c r="AU214" s="229" t="s">
        <v>86</v>
      </c>
      <c r="AY214" s="17" t="s">
        <v>127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84</v>
      </c>
      <c r="BK214" s="230">
        <f>ROUND(I214*H214,2)</f>
        <v>0</v>
      </c>
      <c r="BL214" s="17" t="s">
        <v>130</v>
      </c>
      <c r="BM214" s="229" t="s">
        <v>553</v>
      </c>
    </row>
    <row r="215" s="2" customFormat="1">
      <c r="A215" s="38"/>
      <c r="B215" s="39"/>
      <c r="C215" s="40"/>
      <c r="D215" s="231" t="s">
        <v>136</v>
      </c>
      <c r="E215" s="40"/>
      <c r="F215" s="232" t="s">
        <v>554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136</v>
      </c>
      <c r="AU215" s="17" t="s">
        <v>86</v>
      </c>
    </row>
    <row r="216" s="2" customFormat="1">
      <c r="A216" s="38"/>
      <c r="B216" s="39"/>
      <c r="C216" s="40"/>
      <c r="D216" s="250" t="s">
        <v>175</v>
      </c>
      <c r="E216" s="40"/>
      <c r="F216" s="251" t="s">
        <v>555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175</v>
      </c>
      <c r="AU216" s="17" t="s">
        <v>86</v>
      </c>
    </row>
    <row r="217" s="13" customFormat="1">
      <c r="A217" s="13"/>
      <c r="B217" s="237"/>
      <c r="C217" s="238"/>
      <c r="D217" s="231" t="s">
        <v>140</v>
      </c>
      <c r="E217" s="239" t="s">
        <v>1</v>
      </c>
      <c r="F217" s="240" t="s">
        <v>556</v>
      </c>
      <c r="G217" s="238"/>
      <c r="H217" s="241">
        <v>53.899999999999999</v>
      </c>
      <c r="I217" s="242"/>
      <c r="J217" s="238"/>
      <c r="K217" s="238"/>
      <c r="L217" s="243"/>
      <c r="M217" s="244"/>
      <c r="N217" s="245"/>
      <c r="O217" s="245"/>
      <c r="P217" s="245"/>
      <c r="Q217" s="245"/>
      <c r="R217" s="245"/>
      <c r="S217" s="245"/>
      <c r="T217" s="24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7" t="s">
        <v>140</v>
      </c>
      <c r="AU217" s="247" t="s">
        <v>86</v>
      </c>
      <c r="AV217" s="13" t="s">
        <v>86</v>
      </c>
      <c r="AW217" s="13" t="s">
        <v>32</v>
      </c>
      <c r="AX217" s="13" t="s">
        <v>84</v>
      </c>
      <c r="AY217" s="247" t="s">
        <v>127</v>
      </c>
    </row>
    <row r="218" s="2" customFormat="1" ht="33" customHeight="1">
      <c r="A218" s="38"/>
      <c r="B218" s="39"/>
      <c r="C218" s="217" t="s">
        <v>394</v>
      </c>
      <c r="D218" s="217" t="s">
        <v>131</v>
      </c>
      <c r="E218" s="218" t="s">
        <v>557</v>
      </c>
      <c r="F218" s="219" t="s">
        <v>558</v>
      </c>
      <c r="G218" s="220" t="s">
        <v>260</v>
      </c>
      <c r="H218" s="221">
        <v>323.39999999999998</v>
      </c>
      <c r="I218" s="222"/>
      <c r="J218" s="223">
        <f>ROUND(I218*H218,2)</f>
        <v>0</v>
      </c>
      <c r="K218" s="224"/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0.00031</v>
      </c>
      <c r="R218" s="227">
        <f>Q218*H218</f>
        <v>0.100254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130</v>
      </c>
      <c r="AT218" s="229" t="s">
        <v>131</v>
      </c>
      <c r="AU218" s="229" t="s">
        <v>86</v>
      </c>
      <c r="AY218" s="17" t="s">
        <v>127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130</v>
      </c>
      <c r="BM218" s="229" t="s">
        <v>559</v>
      </c>
    </row>
    <row r="219" s="2" customFormat="1">
      <c r="A219" s="38"/>
      <c r="B219" s="39"/>
      <c r="C219" s="40"/>
      <c r="D219" s="231" t="s">
        <v>136</v>
      </c>
      <c r="E219" s="40"/>
      <c r="F219" s="232" t="s">
        <v>560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86</v>
      </c>
    </row>
    <row r="220" s="2" customFormat="1">
      <c r="A220" s="38"/>
      <c r="B220" s="39"/>
      <c r="C220" s="40"/>
      <c r="D220" s="250" t="s">
        <v>175</v>
      </c>
      <c r="E220" s="40"/>
      <c r="F220" s="251" t="s">
        <v>561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175</v>
      </c>
      <c r="AU220" s="17" t="s">
        <v>86</v>
      </c>
    </row>
    <row r="221" s="13" customFormat="1">
      <c r="A221" s="13"/>
      <c r="B221" s="237"/>
      <c r="C221" s="238"/>
      <c r="D221" s="231" t="s">
        <v>140</v>
      </c>
      <c r="E221" s="239" t="s">
        <v>1</v>
      </c>
      <c r="F221" s="240" t="s">
        <v>562</v>
      </c>
      <c r="G221" s="238"/>
      <c r="H221" s="241">
        <v>323.39999999999998</v>
      </c>
      <c r="I221" s="242"/>
      <c r="J221" s="238"/>
      <c r="K221" s="238"/>
      <c r="L221" s="243"/>
      <c r="M221" s="244"/>
      <c r="N221" s="245"/>
      <c r="O221" s="245"/>
      <c r="P221" s="245"/>
      <c r="Q221" s="245"/>
      <c r="R221" s="245"/>
      <c r="S221" s="245"/>
      <c r="T221" s="24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7" t="s">
        <v>140</v>
      </c>
      <c r="AU221" s="247" t="s">
        <v>86</v>
      </c>
      <c r="AV221" s="13" t="s">
        <v>86</v>
      </c>
      <c r="AW221" s="13" t="s">
        <v>32</v>
      </c>
      <c r="AX221" s="13" t="s">
        <v>84</v>
      </c>
      <c r="AY221" s="247" t="s">
        <v>127</v>
      </c>
    </row>
    <row r="222" s="2" customFormat="1" ht="24.15" customHeight="1">
      <c r="A222" s="38"/>
      <c r="B222" s="39"/>
      <c r="C222" s="280" t="s">
        <v>400</v>
      </c>
      <c r="D222" s="280" t="s">
        <v>501</v>
      </c>
      <c r="E222" s="281" t="s">
        <v>563</v>
      </c>
      <c r="F222" s="282" t="s">
        <v>564</v>
      </c>
      <c r="G222" s="283" t="s">
        <v>260</v>
      </c>
      <c r="H222" s="284">
        <v>329.868</v>
      </c>
      <c r="I222" s="285"/>
      <c r="J222" s="286">
        <f>ROUND(I222*H222,2)</f>
        <v>0</v>
      </c>
      <c r="K222" s="287"/>
      <c r="L222" s="288"/>
      <c r="M222" s="289" t="s">
        <v>1</v>
      </c>
      <c r="N222" s="290" t="s">
        <v>41</v>
      </c>
      <c r="O222" s="91"/>
      <c r="P222" s="227">
        <f>O222*H222</f>
        <v>0</v>
      </c>
      <c r="Q222" s="227">
        <v>0.00020000000000000001</v>
      </c>
      <c r="R222" s="227">
        <f>Q222*H222</f>
        <v>0.065973600000000007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182</v>
      </c>
      <c r="AT222" s="229" t="s">
        <v>501</v>
      </c>
      <c r="AU222" s="229" t="s">
        <v>86</v>
      </c>
      <c r="AY222" s="17" t="s">
        <v>127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130</v>
      </c>
      <c r="BM222" s="229" t="s">
        <v>565</v>
      </c>
    </row>
    <row r="223" s="2" customFormat="1">
      <c r="A223" s="38"/>
      <c r="B223" s="39"/>
      <c r="C223" s="40"/>
      <c r="D223" s="231" t="s">
        <v>136</v>
      </c>
      <c r="E223" s="40"/>
      <c r="F223" s="232" t="s">
        <v>566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136</v>
      </c>
      <c r="AU223" s="17" t="s">
        <v>86</v>
      </c>
    </row>
    <row r="224" s="13" customFormat="1">
      <c r="A224" s="13"/>
      <c r="B224" s="237"/>
      <c r="C224" s="238"/>
      <c r="D224" s="231" t="s">
        <v>140</v>
      </c>
      <c r="E224" s="239" t="s">
        <v>1</v>
      </c>
      <c r="F224" s="240" t="s">
        <v>567</v>
      </c>
      <c r="G224" s="238"/>
      <c r="H224" s="241">
        <v>329.868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140</v>
      </c>
      <c r="AU224" s="247" t="s">
        <v>86</v>
      </c>
      <c r="AV224" s="13" t="s">
        <v>86</v>
      </c>
      <c r="AW224" s="13" t="s">
        <v>32</v>
      </c>
      <c r="AX224" s="13" t="s">
        <v>84</v>
      </c>
      <c r="AY224" s="247" t="s">
        <v>127</v>
      </c>
    </row>
    <row r="225" s="2" customFormat="1" ht="21.75" customHeight="1">
      <c r="A225" s="38"/>
      <c r="B225" s="39"/>
      <c r="C225" s="217" t="s">
        <v>7</v>
      </c>
      <c r="D225" s="217" t="s">
        <v>131</v>
      </c>
      <c r="E225" s="218" t="s">
        <v>568</v>
      </c>
      <c r="F225" s="219" t="s">
        <v>569</v>
      </c>
      <c r="G225" s="220" t="s">
        <v>338</v>
      </c>
      <c r="H225" s="221">
        <v>7.7000000000000002</v>
      </c>
      <c r="I225" s="222"/>
      <c r="J225" s="223">
        <f>ROUND(I225*H225,2)</f>
        <v>0</v>
      </c>
      <c r="K225" s="224"/>
      <c r="L225" s="44"/>
      <c r="M225" s="225" t="s">
        <v>1</v>
      </c>
      <c r="N225" s="226" t="s">
        <v>41</v>
      </c>
      <c r="O225" s="91"/>
      <c r="P225" s="227">
        <f>O225*H225</f>
        <v>0</v>
      </c>
      <c r="Q225" s="227">
        <v>1.9199999999999999</v>
      </c>
      <c r="R225" s="227">
        <f>Q225*H225</f>
        <v>14.783999999999999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130</v>
      </c>
      <c r="AT225" s="229" t="s">
        <v>131</v>
      </c>
      <c r="AU225" s="229" t="s">
        <v>86</v>
      </c>
      <c r="AY225" s="17" t="s">
        <v>127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84</v>
      </c>
      <c r="BK225" s="230">
        <f>ROUND(I225*H225,2)</f>
        <v>0</v>
      </c>
      <c r="BL225" s="17" t="s">
        <v>130</v>
      </c>
      <c r="BM225" s="229" t="s">
        <v>570</v>
      </c>
    </row>
    <row r="226" s="2" customFormat="1">
      <c r="A226" s="38"/>
      <c r="B226" s="39"/>
      <c r="C226" s="40"/>
      <c r="D226" s="231" t="s">
        <v>136</v>
      </c>
      <c r="E226" s="40"/>
      <c r="F226" s="232" t="s">
        <v>569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136</v>
      </c>
      <c r="AU226" s="17" t="s">
        <v>86</v>
      </c>
    </row>
    <row r="227" s="2" customFormat="1">
      <c r="A227" s="38"/>
      <c r="B227" s="39"/>
      <c r="C227" s="40"/>
      <c r="D227" s="250" t="s">
        <v>175</v>
      </c>
      <c r="E227" s="40"/>
      <c r="F227" s="251" t="s">
        <v>571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175</v>
      </c>
      <c r="AU227" s="17" t="s">
        <v>86</v>
      </c>
    </row>
    <row r="228" s="14" customFormat="1">
      <c r="A228" s="14"/>
      <c r="B228" s="256"/>
      <c r="C228" s="257"/>
      <c r="D228" s="231" t="s">
        <v>140</v>
      </c>
      <c r="E228" s="258" t="s">
        <v>1</v>
      </c>
      <c r="F228" s="259" t="s">
        <v>572</v>
      </c>
      <c r="G228" s="257"/>
      <c r="H228" s="258" t="s">
        <v>1</v>
      </c>
      <c r="I228" s="260"/>
      <c r="J228" s="257"/>
      <c r="K228" s="257"/>
      <c r="L228" s="261"/>
      <c r="M228" s="262"/>
      <c r="N228" s="263"/>
      <c r="O228" s="263"/>
      <c r="P228" s="263"/>
      <c r="Q228" s="263"/>
      <c r="R228" s="263"/>
      <c r="S228" s="263"/>
      <c r="T228" s="26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5" t="s">
        <v>140</v>
      </c>
      <c r="AU228" s="265" t="s">
        <v>86</v>
      </c>
      <c r="AV228" s="14" t="s">
        <v>84</v>
      </c>
      <c r="AW228" s="14" t="s">
        <v>32</v>
      </c>
      <c r="AX228" s="14" t="s">
        <v>76</v>
      </c>
      <c r="AY228" s="265" t="s">
        <v>127</v>
      </c>
    </row>
    <row r="229" s="14" customFormat="1">
      <c r="A229" s="14"/>
      <c r="B229" s="256"/>
      <c r="C229" s="257"/>
      <c r="D229" s="231" t="s">
        <v>140</v>
      </c>
      <c r="E229" s="258" t="s">
        <v>1</v>
      </c>
      <c r="F229" s="259" t="s">
        <v>573</v>
      </c>
      <c r="G229" s="257"/>
      <c r="H229" s="258" t="s">
        <v>1</v>
      </c>
      <c r="I229" s="260"/>
      <c r="J229" s="257"/>
      <c r="K229" s="257"/>
      <c r="L229" s="261"/>
      <c r="M229" s="262"/>
      <c r="N229" s="263"/>
      <c r="O229" s="263"/>
      <c r="P229" s="263"/>
      <c r="Q229" s="263"/>
      <c r="R229" s="263"/>
      <c r="S229" s="263"/>
      <c r="T229" s="26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5" t="s">
        <v>140</v>
      </c>
      <c r="AU229" s="265" t="s">
        <v>86</v>
      </c>
      <c r="AV229" s="14" t="s">
        <v>84</v>
      </c>
      <c r="AW229" s="14" t="s">
        <v>32</v>
      </c>
      <c r="AX229" s="14" t="s">
        <v>76</v>
      </c>
      <c r="AY229" s="265" t="s">
        <v>127</v>
      </c>
    </row>
    <row r="230" s="13" customFormat="1">
      <c r="A230" s="13"/>
      <c r="B230" s="237"/>
      <c r="C230" s="238"/>
      <c r="D230" s="231" t="s">
        <v>140</v>
      </c>
      <c r="E230" s="239" t="s">
        <v>1</v>
      </c>
      <c r="F230" s="240" t="s">
        <v>574</v>
      </c>
      <c r="G230" s="238"/>
      <c r="H230" s="241">
        <v>7.7000000000000002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7" t="s">
        <v>140</v>
      </c>
      <c r="AU230" s="247" t="s">
        <v>86</v>
      </c>
      <c r="AV230" s="13" t="s">
        <v>86</v>
      </c>
      <c r="AW230" s="13" t="s">
        <v>32</v>
      </c>
      <c r="AX230" s="13" t="s">
        <v>84</v>
      </c>
      <c r="AY230" s="247" t="s">
        <v>127</v>
      </c>
    </row>
    <row r="231" s="2" customFormat="1" ht="37.8" customHeight="1">
      <c r="A231" s="38"/>
      <c r="B231" s="39"/>
      <c r="C231" s="217" t="s">
        <v>414</v>
      </c>
      <c r="D231" s="217" t="s">
        <v>131</v>
      </c>
      <c r="E231" s="218" t="s">
        <v>575</v>
      </c>
      <c r="F231" s="219" t="s">
        <v>576</v>
      </c>
      <c r="G231" s="220" t="s">
        <v>309</v>
      </c>
      <c r="H231" s="221">
        <v>157.08000000000001</v>
      </c>
      <c r="I231" s="222"/>
      <c r="J231" s="223">
        <f>ROUND(I231*H231,2)</f>
        <v>0</v>
      </c>
      <c r="K231" s="224"/>
      <c r="L231" s="44"/>
      <c r="M231" s="225" t="s">
        <v>1</v>
      </c>
      <c r="N231" s="226" t="s">
        <v>41</v>
      </c>
      <c r="O231" s="91"/>
      <c r="P231" s="227">
        <f>O231*H231</f>
        <v>0</v>
      </c>
      <c r="Q231" s="227">
        <v>0.31524000000000002</v>
      </c>
      <c r="R231" s="227">
        <f>Q231*H231</f>
        <v>49.517899200000009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130</v>
      </c>
      <c r="AT231" s="229" t="s">
        <v>131</v>
      </c>
      <c r="AU231" s="229" t="s">
        <v>86</v>
      </c>
      <c r="AY231" s="17" t="s">
        <v>127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84</v>
      </c>
      <c r="BK231" s="230">
        <f>ROUND(I231*H231,2)</f>
        <v>0</v>
      </c>
      <c r="BL231" s="17" t="s">
        <v>130</v>
      </c>
      <c r="BM231" s="229" t="s">
        <v>577</v>
      </c>
    </row>
    <row r="232" s="2" customFormat="1">
      <c r="A232" s="38"/>
      <c r="B232" s="39"/>
      <c r="C232" s="40"/>
      <c r="D232" s="231" t="s">
        <v>136</v>
      </c>
      <c r="E232" s="40"/>
      <c r="F232" s="232" t="s">
        <v>578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136</v>
      </c>
      <c r="AU232" s="17" t="s">
        <v>86</v>
      </c>
    </row>
    <row r="233" s="2" customFormat="1">
      <c r="A233" s="38"/>
      <c r="B233" s="39"/>
      <c r="C233" s="40"/>
      <c r="D233" s="250" t="s">
        <v>175</v>
      </c>
      <c r="E233" s="40"/>
      <c r="F233" s="251" t="s">
        <v>579</v>
      </c>
      <c r="G233" s="40"/>
      <c r="H233" s="40"/>
      <c r="I233" s="233"/>
      <c r="J233" s="40"/>
      <c r="K233" s="40"/>
      <c r="L233" s="44"/>
      <c r="M233" s="234"/>
      <c r="N233" s="235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175</v>
      </c>
      <c r="AU233" s="17" t="s">
        <v>86</v>
      </c>
    </row>
    <row r="234" s="13" customFormat="1">
      <c r="A234" s="13"/>
      <c r="B234" s="237"/>
      <c r="C234" s="238"/>
      <c r="D234" s="231" t="s">
        <v>140</v>
      </c>
      <c r="E234" s="239" t="s">
        <v>1</v>
      </c>
      <c r="F234" s="240" t="s">
        <v>580</v>
      </c>
      <c r="G234" s="238"/>
      <c r="H234" s="241">
        <v>157.08000000000001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7" t="s">
        <v>140</v>
      </c>
      <c r="AU234" s="247" t="s">
        <v>86</v>
      </c>
      <c r="AV234" s="13" t="s">
        <v>86</v>
      </c>
      <c r="AW234" s="13" t="s">
        <v>32</v>
      </c>
      <c r="AX234" s="13" t="s">
        <v>84</v>
      </c>
      <c r="AY234" s="247" t="s">
        <v>127</v>
      </c>
    </row>
    <row r="235" s="2" customFormat="1" ht="24.15" customHeight="1">
      <c r="A235" s="38"/>
      <c r="B235" s="39"/>
      <c r="C235" s="217" t="s">
        <v>422</v>
      </c>
      <c r="D235" s="217" t="s">
        <v>131</v>
      </c>
      <c r="E235" s="218" t="s">
        <v>581</v>
      </c>
      <c r="F235" s="219" t="s">
        <v>582</v>
      </c>
      <c r="G235" s="220" t="s">
        <v>260</v>
      </c>
      <c r="H235" s="221">
        <v>807.60000000000002</v>
      </c>
      <c r="I235" s="222"/>
      <c r="J235" s="223">
        <f>ROUND(I235*H235,2)</f>
        <v>0</v>
      </c>
      <c r="K235" s="224"/>
      <c r="L235" s="44"/>
      <c r="M235" s="225" t="s">
        <v>1</v>
      </c>
      <c r="N235" s="226" t="s">
        <v>41</v>
      </c>
      <c r="O235" s="91"/>
      <c r="P235" s="227">
        <f>O235*H235</f>
        <v>0</v>
      </c>
      <c r="Q235" s="227">
        <v>0.00013999999999999999</v>
      </c>
      <c r="R235" s="227">
        <f>Q235*H235</f>
        <v>0.113064</v>
      </c>
      <c r="S235" s="227">
        <v>0</v>
      </c>
      <c r="T235" s="228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9" t="s">
        <v>130</v>
      </c>
      <c r="AT235" s="229" t="s">
        <v>131</v>
      </c>
      <c r="AU235" s="229" t="s">
        <v>86</v>
      </c>
      <c r="AY235" s="17" t="s">
        <v>127</v>
      </c>
      <c r="BE235" s="230">
        <f>IF(N235="základní",J235,0)</f>
        <v>0</v>
      </c>
      <c r="BF235" s="230">
        <f>IF(N235="snížená",J235,0)</f>
        <v>0</v>
      </c>
      <c r="BG235" s="230">
        <f>IF(N235="zákl. přenesená",J235,0)</f>
        <v>0</v>
      </c>
      <c r="BH235" s="230">
        <f>IF(N235="sníž. přenesená",J235,0)</f>
        <v>0</v>
      </c>
      <c r="BI235" s="230">
        <f>IF(N235="nulová",J235,0)</f>
        <v>0</v>
      </c>
      <c r="BJ235" s="17" t="s">
        <v>84</v>
      </c>
      <c r="BK235" s="230">
        <f>ROUND(I235*H235,2)</f>
        <v>0</v>
      </c>
      <c r="BL235" s="17" t="s">
        <v>130</v>
      </c>
      <c r="BM235" s="229" t="s">
        <v>583</v>
      </c>
    </row>
    <row r="236" s="2" customFormat="1">
      <c r="A236" s="38"/>
      <c r="B236" s="39"/>
      <c r="C236" s="40"/>
      <c r="D236" s="231" t="s">
        <v>136</v>
      </c>
      <c r="E236" s="40"/>
      <c r="F236" s="232" t="s">
        <v>584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136</v>
      </c>
      <c r="AU236" s="17" t="s">
        <v>86</v>
      </c>
    </row>
    <row r="237" s="2" customFormat="1">
      <c r="A237" s="38"/>
      <c r="B237" s="39"/>
      <c r="C237" s="40"/>
      <c r="D237" s="250" t="s">
        <v>175</v>
      </c>
      <c r="E237" s="40"/>
      <c r="F237" s="251" t="s">
        <v>585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175</v>
      </c>
      <c r="AU237" s="17" t="s">
        <v>86</v>
      </c>
    </row>
    <row r="238" s="14" customFormat="1">
      <c r="A238" s="14"/>
      <c r="B238" s="256"/>
      <c r="C238" s="257"/>
      <c r="D238" s="231" t="s">
        <v>140</v>
      </c>
      <c r="E238" s="258" t="s">
        <v>1</v>
      </c>
      <c r="F238" s="259" t="s">
        <v>586</v>
      </c>
      <c r="G238" s="257"/>
      <c r="H238" s="258" t="s">
        <v>1</v>
      </c>
      <c r="I238" s="260"/>
      <c r="J238" s="257"/>
      <c r="K238" s="257"/>
      <c r="L238" s="261"/>
      <c r="M238" s="262"/>
      <c r="N238" s="263"/>
      <c r="O238" s="263"/>
      <c r="P238" s="263"/>
      <c r="Q238" s="263"/>
      <c r="R238" s="263"/>
      <c r="S238" s="263"/>
      <c r="T238" s="26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5" t="s">
        <v>140</v>
      </c>
      <c r="AU238" s="265" t="s">
        <v>86</v>
      </c>
      <c r="AV238" s="14" t="s">
        <v>84</v>
      </c>
      <c r="AW238" s="14" t="s">
        <v>32</v>
      </c>
      <c r="AX238" s="14" t="s">
        <v>76</v>
      </c>
      <c r="AY238" s="265" t="s">
        <v>127</v>
      </c>
    </row>
    <row r="239" s="13" customFormat="1">
      <c r="A239" s="13"/>
      <c r="B239" s="237"/>
      <c r="C239" s="238"/>
      <c r="D239" s="231" t="s">
        <v>140</v>
      </c>
      <c r="E239" s="239" t="s">
        <v>1</v>
      </c>
      <c r="F239" s="240" t="s">
        <v>549</v>
      </c>
      <c r="G239" s="238"/>
      <c r="H239" s="241">
        <v>807.60000000000002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7" t="s">
        <v>140</v>
      </c>
      <c r="AU239" s="247" t="s">
        <v>86</v>
      </c>
      <c r="AV239" s="13" t="s">
        <v>86</v>
      </c>
      <c r="AW239" s="13" t="s">
        <v>32</v>
      </c>
      <c r="AX239" s="13" t="s">
        <v>84</v>
      </c>
      <c r="AY239" s="247" t="s">
        <v>127</v>
      </c>
    </row>
    <row r="240" s="2" customFormat="1" ht="24.15" customHeight="1">
      <c r="A240" s="38"/>
      <c r="B240" s="39"/>
      <c r="C240" s="280" t="s">
        <v>587</v>
      </c>
      <c r="D240" s="280" t="s">
        <v>501</v>
      </c>
      <c r="E240" s="281" t="s">
        <v>588</v>
      </c>
      <c r="F240" s="282" t="s">
        <v>589</v>
      </c>
      <c r="G240" s="283" t="s">
        <v>260</v>
      </c>
      <c r="H240" s="284">
        <v>823.75199999999995</v>
      </c>
      <c r="I240" s="285"/>
      <c r="J240" s="286">
        <f>ROUND(I240*H240,2)</f>
        <v>0</v>
      </c>
      <c r="K240" s="287"/>
      <c r="L240" s="288"/>
      <c r="M240" s="289" t="s">
        <v>1</v>
      </c>
      <c r="N240" s="290" t="s">
        <v>41</v>
      </c>
      <c r="O240" s="91"/>
      <c r="P240" s="227">
        <f>O240*H240</f>
        <v>0</v>
      </c>
      <c r="Q240" s="227">
        <v>0.00029999999999999997</v>
      </c>
      <c r="R240" s="227">
        <f>Q240*H240</f>
        <v>0.24712559999999997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182</v>
      </c>
      <c r="AT240" s="229" t="s">
        <v>501</v>
      </c>
      <c r="AU240" s="229" t="s">
        <v>86</v>
      </c>
      <c r="AY240" s="17" t="s">
        <v>127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130</v>
      </c>
      <c r="BM240" s="229" t="s">
        <v>590</v>
      </c>
    </row>
    <row r="241" s="2" customFormat="1">
      <c r="A241" s="38"/>
      <c r="B241" s="39"/>
      <c r="C241" s="40"/>
      <c r="D241" s="231" t="s">
        <v>136</v>
      </c>
      <c r="E241" s="40"/>
      <c r="F241" s="232" t="s">
        <v>589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86</v>
      </c>
    </row>
    <row r="242" s="14" customFormat="1">
      <c r="A242" s="14"/>
      <c r="B242" s="256"/>
      <c r="C242" s="257"/>
      <c r="D242" s="231" t="s">
        <v>140</v>
      </c>
      <c r="E242" s="258" t="s">
        <v>1</v>
      </c>
      <c r="F242" s="259" t="s">
        <v>591</v>
      </c>
      <c r="G242" s="257"/>
      <c r="H242" s="258" t="s">
        <v>1</v>
      </c>
      <c r="I242" s="260"/>
      <c r="J242" s="257"/>
      <c r="K242" s="257"/>
      <c r="L242" s="261"/>
      <c r="M242" s="262"/>
      <c r="N242" s="263"/>
      <c r="O242" s="263"/>
      <c r="P242" s="263"/>
      <c r="Q242" s="263"/>
      <c r="R242" s="263"/>
      <c r="S242" s="263"/>
      <c r="T242" s="26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5" t="s">
        <v>140</v>
      </c>
      <c r="AU242" s="265" t="s">
        <v>86</v>
      </c>
      <c r="AV242" s="14" t="s">
        <v>84</v>
      </c>
      <c r="AW242" s="14" t="s">
        <v>32</v>
      </c>
      <c r="AX242" s="14" t="s">
        <v>76</v>
      </c>
      <c r="AY242" s="265" t="s">
        <v>127</v>
      </c>
    </row>
    <row r="243" s="13" customFormat="1">
      <c r="A243" s="13"/>
      <c r="B243" s="237"/>
      <c r="C243" s="238"/>
      <c r="D243" s="231" t="s">
        <v>140</v>
      </c>
      <c r="E243" s="239" t="s">
        <v>1</v>
      </c>
      <c r="F243" s="240" t="s">
        <v>592</v>
      </c>
      <c r="G243" s="238"/>
      <c r="H243" s="241">
        <v>823.75199999999995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7" t="s">
        <v>140</v>
      </c>
      <c r="AU243" s="247" t="s">
        <v>86</v>
      </c>
      <c r="AV243" s="13" t="s">
        <v>86</v>
      </c>
      <c r="AW243" s="13" t="s">
        <v>32</v>
      </c>
      <c r="AX243" s="13" t="s">
        <v>84</v>
      </c>
      <c r="AY243" s="247" t="s">
        <v>127</v>
      </c>
    </row>
    <row r="244" s="12" customFormat="1" ht="22.8" customHeight="1">
      <c r="A244" s="12"/>
      <c r="B244" s="203"/>
      <c r="C244" s="204"/>
      <c r="D244" s="205" t="s">
        <v>75</v>
      </c>
      <c r="E244" s="248" t="s">
        <v>160</v>
      </c>
      <c r="F244" s="248" t="s">
        <v>593</v>
      </c>
      <c r="G244" s="204"/>
      <c r="H244" s="204"/>
      <c r="I244" s="207"/>
      <c r="J244" s="249">
        <f>BK244</f>
        <v>0</v>
      </c>
      <c r="K244" s="204"/>
      <c r="L244" s="209"/>
      <c r="M244" s="210"/>
      <c r="N244" s="211"/>
      <c r="O244" s="211"/>
      <c r="P244" s="212">
        <f>SUM(P245:P311)</f>
        <v>0</v>
      </c>
      <c r="Q244" s="211"/>
      <c r="R244" s="212">
        <f>SUM(R245:R311)</f>
        <v>66.042159999999996</v>
      </c>
      <c r="S244" s="211"/>
      <c r="T244" s="213">
        <f>SUM(T245:T311)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4" t="s">
        <v>84</v>
      </c>
      <c r="AT244" s="215" t="s">
        <v>75</v>
      </c>
      <c r="AU244" s="215" t="s">
        <v>84</v>
      </c>
      <c r="AY244" s="214" t="s">
        <v>127</v>
      </c>
      <c r="BK244" s="216">
        <f>SUM(BK245:BK311)</f>
        <v>0</v>
      </c>
    </row>
    <row r="245" s="2" customFormat="1" ht="24.15" customHeight="1">
      <c r="A245" s="38"/>
      <c r="B245" s="39"/>
      <c r="C245" s="217" t="s">
        <v>335</v>
      </c>
      <c r="D245" s="217" t="s">
        <v>131</v>
      </c>
      <c r="E245" s="218" t="s">
        <v>594</v>
      </c>
      <c r="F245" s="219" t="s">
        <v>595</v>
      </c>
      <c r="G245" s="220" t="s">
        <v>260</v>
      </c>
      <c r="H245" s="221">
        <v>291</v>
      </c>
      <c r="I245" s="222"/>
      <c r="J245" s="223">
        <f>ROUND(I245*H245,2)</f>
        <v>0</v>
      </c>
      <c r="K245" s="224"/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130</v>
      </c>
      <c r="AT245" s="229" t="s">
        <v>131</v>
      </c>
      <c r="AU245" s="229" t="s">
        <v>86</v>
      </c>
      <c r="AY245" s="17" t="s">
        <v>127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130</v>
      </c>
      <c r="BM245" s="229" t="s">
        <v>596</v>
      </c>
    </row>
    <row r="246" s="2" customFormat="1">
      <c r="A246" s="38"/>
      <c r="B246" s="39"/>
      <c r="C246" s="40"/>
      <c r="D246" s="231" t="s">
        <v>136</v>
      </c>
      <c r="E246" s="40"/>
      <c r="F246" s="232" t="s">
        <v>597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86</v>
      </c>
    </row>
    <row r="247" s="2" customFormat="1">
      <c r="A247" s="38"/>
      <c r="B247" s="39"/>
      <c r="C247" s="40"/>
      <c r="D247" s="250" t="s">
        <v>175</v>
      </c>
      <c r="E247" s="40"/>
      <c r="F247" s="251" t="s">
        <v>598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175</v>
      </c>
      <c r="AU247" s="17" t="s">
        <v>86</v>
      </c>
    </row>
    <row r="248" s="14" customFormat="1">
      <c r="A248" s="14"/>
      <c r="B248" s="256"/>
      <c r="C248" s="257"/>
      <c r="D248" s="231" t="s">
        <v>140</v>
      </c>
      <c r="E248" s="258" t="s">
        <v>1</v>
      </c>
      <c r="F248" s="259" t="s">
        <v>599</v>
      </c>
      <c r="G248" s="257"/>
      <c r="H248" s="258" t="s">
        <v>1</v>
      </c>
      <c r="I248" s="260"/>
      <c r="J248" s="257"/>
      <c r="K248" s="257"/>
      <c r="L248" s="261"/>
      <c r="M248" s="262"/>
      <c r="N248" s="263"/>
      <c r="O248" s="263"/>
      <c r="P248" s="263"/>
      <c r="Q248" s="263"/>
      <c r="R248" s="263"/>
      <c r="S248" s="263"/>
      <c r="T248" s="26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5" t="s">
        <v>140</v>
      </c>
      <c r="AU248" s="265" t="s">
        <v>86</v>
      </c>
      <c r="AV248" s="14" t="s">
        <v>84</v>
      </c>
      <c r="AW248" s="14" t="s">
        <v>32</v>
      </c>
      <c r="AX248" s="14" t="s">
        <v>76</v>
      </c>
      <c r="AY248" s="265" t="s">
        <v>127</v>
      </c>
    </row>
    <row r="249" s="13" customFormat="1">
      <c r="A249" s="13"/>
      <c r="B249" s="237"/>
      <c r="C249" s="238"/>
      <c r="D249" s="231" t="s">
        <v>140</v>
      </c>
      <c r="E249" s="239" t="s">
        <v>1</v>
      </c>
      <c r="F249" s="240" t="s">
        <v>600</v>
      </c>
      <c r="G249" s="238"/>
      <c r="H249" s="241">
        <v>291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140</v>
      </c>
      <c r="AU249" s="247" t="s">
        <v>86</v>
      </c>
      <c r="AV249" s="13" t="s">
        <v>86</v>
      </c>
      <c r="AW249" s="13" t="s">
        <v>32</v>
      </c>
      <c r="AX249" s="13" t="s">
        <v>76</v>
      </c>
      <c r="AY249" s="247" t="s">
        <v>127</v>
      </c>
    </row>
    <row r="250" s="15" customFormat="1">
      <c r="A250" s="15"/>
      <c r="B250" s="266"/>
      <c r="C250" s="267"/>
      <c r="D250" s="231" t="s">
        <v>140</v>
      </c>
      <c r="E250" s="268" t="s">
        <v>1</v>
      </c>
      <c r="F250" s="269" t="s">
        <v>266</v>
      </c>
      <c r="G250" s="267"/>
      <c r="H250" s="270">
        <v>291</v>
      </c>
      <c r="I250" s="271"/>
      <c r="J250" s="267"/>
      <c r="K250" s="267"/>
      <c r="L250" s="272"/>
      <c r="M250" s="273"/>
      <c r="N250" s="274"/>
      <c r="O250" s="274"/>
      <c r="P250" s="274"/>
      <c r="Q250" s="274"/>
      <c r="R250" s="274"/>
      <c r="S250" s="274"/>
      <c r="T250" s="27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6" t="s">
        <v>140</v>
      </c>
      <c r="AU250" s="276" t="s">
        <v>86</v>
      </c>
      <c r="AV250" s="15" t="s">
        <v>130</v>
      </c>
      <c r="AW250" s="15" t="s">
        <v>32</v>
      </c>
      <c r="AX250" s="15" t="s">
        <v>84</v>
      </c>
      <c r="AY250" s="276" t="s">
        <v>127</v>
      </c>
    </row>
    <row r="251" s="2" customFormat="1" ht="24.15" customHeight="1">
      <c r="A251" s="38"/>
      <c r="B251" s="39"/>
      <c r="C251" s="217" t="s">
        <v>601</v>
      </c>
      <c r="D251" s="217" t="s">
        <v>131</v>
      </c>
      <c r="E251" s="218" t="s">
        <v>602</v>
      </c>
      <c r="F251" s="219" t="s">
        <v>595</v>
      </c>
      <c r="G251" s="220" t="s">
        <v>260</v>
      </c>
      <c r="H251" s="221">
        <v>807.60000000000002</v>
      </c>
      <c r="I251" s="222"/>
      <c r="J251" s="223">
        <f>ROUND(I251*H251,2)</f>
        <v>0</v>
      </c>
      <c r="K251" s="224"/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130</v>
      </c>
      <c r="AT251" s="229" t="s">
        <v>131</v>
      </c>
      <c r="AU251" s="229" t="s">
        <v>86</v>
      </c>
      <c r="AY251" s="17" t="s">
        <v>127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130</v>
      </c>
      <c r="BM251" s="229" t="s">
        <v>603</v>
      </c>
    </row>
    <row r="252" s="2" customFormat="1">
      <c r="A252" s="38"/>
      <c r="B252" s="39"/>
      <c r="C252" s="40"/>
      <c r="D252" s="231" t="s">
        <v>136</v>
      </c>
      <c r="E252" s="40"/>
      <c r="F252" s="232" t="s">
        <v>597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136</v>
      </c>
      <c r="AU252" s="17" t="s">
        <v>86</v>
      </c>
    </row>
    <row r="253" s="14" customFormat="1">
      <c r="A253" s="14"/>
      <c r="B253" s="256"/>
      <c r="C253" s="257"/>
      <c r="D253" s="231" t="s">
        <v>140</v>
      </c>
      <c r="E253" s="258" t="s">
        <v>1</v>
      </c>
      <c r="F253" s="259" t="s">
        <v>604</v>
      </c>
      <c r="G253" s="257"/>
      <c r="H253" s="258" t="s">
        <v>1</v>
      </c>
      <c r="I253" s="260"/>
      <c r="J253" s="257"/>
      <c r="K253" s="257"/>
      <c r="L253" s="261"/>
      <c r="M253" s="262"/>
      <c r="N253" s="263"/>
      <c r="O253" s="263"/>
      <c r="P253" s="263"/>
      <c r="Q253" s="263"/>
      <c r="R253" s="263"/>
      <c r="S253" s="263"/>
      <c r="T253" s="26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5" t="s">
        <v>140</v>
      </c>
      <c r="AU253" s="265" t="s">
        <v>86</v>
      </c>
      <c r="AV253" s="14" t="s">
        <v>84</v>
      </c>
      <c r="AW253" s="14" t="s">
        <v>32</v>
      </c>
      <c r="AX253" s="14" t="s">
        <v>76</v>
      </c>
      <c r="AY253" s="265" t="s">
        <v>127</v>
      </c>
    </row>
    <row r="254" s="13" customFormat="1">
      <c r="A254" s="13"/>
      <c r="B254" s="237"/>
      <c r="C254" s="238"/>
      <c r="D254" s="231" t="s">
        <v>140</v>
      </c>
      <c r="E254" s="239" t="s">
        <v>1</v>
      </c>
      <c r="F254" s="240" t="s">
        <v>605</v>
      </c>
      <c r="G254" s="238"/>
      <c r="H254" s="241">
        <v>807.60000000000002</v>
      </c>
      <c r="I254" s="242"/>
      <c r="J254" s="238"/>
      <c r="K254" s="238"/>
      <c r="L254" s="243"/>
      <c r="M254" s="244"/>
      <c r="N254" s="245"/>
      <c r="O254" s="245"/>
      <c r="P254" s="245"/>
      <c r="Q254" s="245"/>
      <c r="R254" s="245"/>
      <c r="S254" s="245"/>
      <c r="T254" s="246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7" t="s">
        <v>140</v>
      </c>
      <c r="AU254" s="247" t="s">
        <v>86</v>
      </c>
      <c r="AV254" s="13" t="s">
        <v>86</v>
      </c>
      <c r="AW254" s="13" t="s">
        <v>32</v>
      </c>
      <c r="AX254" s="13" t="s">
        <v>84</v>
      </c>
      <c r="AY254" s="247" t="s">
        <v>127</v>
      </c>
    </row>
    <row r="255" s="2" customFormat="1" ht="24.15" customHeight="1">
      <c r="A255" s="38"/>
      <c r="B255" s="39"/>
      <c r="C255" s="217" t="s">
        <v>606</v>
      </c>
      <c r="D255" s="217" t="s">
        <v>131</v>
      </c>
      <c r="E255" s="218" t="s">
        <v>607</v>
      </c>
      <c r="F255" s="219" t="s">
        <v>608</v>
      </c>
      <c r="G255" s="220" t="s">
        <v>260</v>
      </c>
      <c r="H255" s="221">
        <v>673</v>
      </c>
      <c r="I255" s="222"/>
      <c r="J255" s="223">
        <f>ROUND(I255*H255,2)</f>
        <v>0</v>
      </c>
      <c r="K255" s="224"/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130</v>
      </c>
      <c r="AT255" s="229" t="s">
        <v>131</v>
      </c>
      <c r="AU255" s="229" t="s">
        <v>86</v>
      </c>
      <c r="AY255" s="17" t="s">
        <v>127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130</v>
      </c>
      <c r="BM255" s="229" t="s">
        <v>609</v>
      </c>
    </row>
    <row r="256" s="2" customFormat="1">
      <c r="A256" s="38"/>
      <c r="B256" s="39"/>
      <c r="C256" s="40"/>
      <c r="D256" s="231" t="s">
        <v>136</v>
      </c>
      <c r="E256" s="40"/>
      <c r="F256" s="232" t="s">
        <v>610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136</v>
      </c>
      <c r="AU256" s="17" t="s">
        <v>86</v>
      </c>
    </row>
    <row r="257" s="2" customFormat="1">
      <c r="A257" s="38"/>
      <c r="B257" s="39"/>
      <c r="C257" s="40"/>
      <c r="D257" s="250" t="s">
        <v>175</v>
      </c>
      <c r="E257" s="40"/>
      <c r="F257" s="251" t="s">
        <v>611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175</v>
      </c>
      <c r="AU257" s="17" t="s">
        <v>86</v>
      </c>
    </row>
    <row r="258" s="14" customFormat="1">
      <c r="A258" s="14"/>
      <c r="B258" s="256"/>
      <c r="C258" s="257"/>
      <c r="D258" s="231" t="s">
        <v>140</v>
      </c>
      <c r="E258" s="258" t="s">
        <v>1</v>
      </c>
      <c r="F258" s="259" t="s">
        <v>612</v>
      </c>
      <c r="G258" s="257"/>
      <c r="H258" s="258" t="s">
        <v>1</v>
      </c>
      <c r="I258" s="260"/>
      <c r="J258" s="257"/>
      <c r="K258" s="257"/>
      <c r="L258" s="261"/>
      <c r="M258" s="262"/>
      <c r="N258" s="263"/>
      <c r="O258" s="263"/>
      <c r="P258" s="263"/>
      <c r="Q258" s="263"/>
      <c r="R258" s="263"/>
      <c r="S258" s="263"/>
      <c r="T258" s="26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5" t="s">
        <v>140</v>
      </c>
      <c r="AU258" s="265" t="s">
        <v>86</v>
      </c>
      <c r="AV258" s="14" t="s">
        <v>84</v>
      </c>
      <c r="AW258" s="14" t="s">
        <v>32</v>
      </c>
      <c r="AX258" s="14" t="s">
        <v>76</v>
      </c>
      <c r="AY258" s="265" t="s">
        <v>127</v>
      </c>
    </row>
    <row r="259" s="13" customFormat="1">
      <c r="A259" s="13"/>
      <c r="B259" s="237"/>
      <c r="C259" s="238"/>
      <c r="D259" s="231" t="s">
        <v>140</v>
      </c>
      <c r="E259" s="239" t="s">
        <v>1</v>
      </c>
      <c r="F259" s="240" t="s">
        <v>613</v>
      </c>
      <c r="G259" s="238"/>
      <c r="H259" s="241">
        <v>673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7" t="s">
        <v>140</v>
      </c>
      <c r="AU259" s="247" t="s">
        <v>86</v>
      </c>
      <c r="AV259" s="13" t="s">
        <v>86</v>
      </c>
      <c r="AW259" s="13" t="s">
        <v>32</v>
      </c>
      <c r="AX259" s="13" t="s">
        <v>76</v>
      </c>
      <c r="AY259" s="247" t="s">
        <v>127</v>
      </c>
    </row>
    <row r="260" s="15" customFormat="1">
      <c r="A260" s="15"/>
      <c r="B260" s="266"/>
      <c r="C260" s="267"/>
      <c r="D260" s="231" t="s">
        <v>140</v>
      </c>
      <c r="E260" s="268" t="s">
        <v>1</v>
      </c>
      <c r="F260" s="269" t="s">
        <v>266</v>
      </c>
      <c r="G260" s="267"/>
      <c r="H260" s="270">
        <v>673</v>
      </c>
      <c r="I260" s="271"/>
      <c r="J260" s="267"/>
      <c r="K260" s="267"/>
      <c r="L260" s="272"/>
      <c r="M260" s="273"/>
      <c r="N260" s="274"/>
      <c r="O260" s="274"/>
      <c r="P260" s="274"/>
      <c r="Q260" s="274"/>
      <c r="R260" s="274"/>
      <c r="S260" s="274"/>
      <c r="T260" s="27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6" t="s">
        <v>140</v>
      </c>
      <c r="AU260" s="276" t="s">
        <v>86</v>
      </c>
      <c r="AV260" s="15" t="s">
        <v>130</v>
      </c>
      <c r="AW260" s="15" t="s">
        <v>32</v>
      </c>
      <c r="AX260" s="15" t="s">
        <v>84</v>
      </c>
      <c r="AY260" s="276" t="s">
        <v>127</v>
      </c>
    </row>
    <row r="261" s="2" customFormat="1" ht="33" customHeight="1">
      <c r="A261" s="38"/>
      <c r="B261" s="39"/>
      <c r="C261" s="217" t="s">
        <v>614</v>
      </c>
      <c r="D261" s="217" t="s">
        <v>131</v>
      </c>
      <c r="E261" s="218" t="s">
        <v>615</v>
      </c>
      <c r="F261" s="219" t="s">
        <v>616</v>
      </c>
      <c r="G261" s="220" t="s">
        <v>260</v>
      </c>
      <c r="H261" s="221">
        <v>825</v>
      </c>
      <c r="I261" s="222"/>
      <c r="J261" s="223">
        <f>ROUND(I261*H261,2)</f>
        <v>0</v>
      </c>
      <c r="K261" s="224"/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130</v>
      </c>
      <c r="AT261" s="229" t="s">
        <v>131</v>
      </c>
      <c r="AU261" s="229" t="s">
        <v>86</v>
      </c>
      <c r="AY261" s="17" t="s">
        <v>127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130</v>
      </c>
      <c r="BM261" s="229" t="s">
        <v>617</v>
      </c>
    </row>
    <row r="262" s="2" customFormat="1">
      <c r="A262" s="38"/>
      <c r="B262" s="39"/>
      <c r="C262" s="40"/>
      <c r="D262" s="231" t="s">
        <v>136</v>
      </c>
      <c r="E262" s="40"/>
      <c r="F262" s="232" t="s">
        <v>618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136</v>
      </c>
      <c r="AU262" s="17" t="s">
        <v>86</v>
      </c>
    </row>
    <row r="263" s="2" customFormat="1">
      <c r="A263" s="38"/>
      <c r="B263" s="39"/>
      <c r="C263" s="40"/>
      <c r="D263" s="250" t="s">
        <v>175</v>
      </c>
      <c r="E263" s="40"/>
      <c r="F263" s="251" t="s">
        <v>619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175</v>
      </c>
      <c r="AU263" s="17" t="s">
        <v>86</v>
      </c>
    </row>
    <row r="264" s="14" customFormat="1">
      <c r="A264" s="14"/>
      <c r="B264" s="256"/>
      <c r="C264" s="257"/>
      <c r="D264" s="231" t="s">
        <v>140</v>
      </c>
      <c r="E264" s="258" t="s">
        <v>1</v>
      </c>
      <c r="F264" s="259" t="s">
        <v>620</v>
      </c>
      <c r="G264" s="257"/>
      <c r="H264" s="258" t="s">
        <v>1</v>
      </c>
      <c r="I264" s="260"/>
      <c r="J264" s="257"/>
      <c r="K264" s="257"/>
      <c r="L264" s="261"/>
      <c r="M264" s="262"/>
      <c r="N264" s="263"/>
      <c r="O264" s="263"/>
      <c r="P264" s="263"/>
      <c r="Q264" s="263"/>
      <c r="R264" s="263"/>
      <c r="S264" s="263"/>
      <c r="T264" s="26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5" t="s">
        <v>140</v>
      </c>
      <c r="AU264" s="265" t="s">
        <v>86</v>
      </c>
      <c r="AV264" s="14" t="s">
        <v>84</v>
      </c>
      <c r="AW264" s="14" t="s">
        <v>32</v>
      </c>
      <c r="AX264" s="14" t="s">
        <v>76</v>
      </c>
      <c r="AY264" s="265" t="s">
        <v>127</v>
      </c>
    </row>
    <row r="265" s="14" customFormat="1">
      <c r="A265" s="14"/>
      <c r="B265" s="256"/>
      <c r="C265" s="257"/>
      <c r="D265" s="231" t="s">
        <v>140</v>
      </c>
      <c r="E265" s="258" t="s">
        <v>1</v>
      </c>
      <c r="F265" s="259" t="s">
        <v>621</v>
      </c>
      <c r="G265" s="257"/>
      <c r="H265" s="258" t="s">
        <v>1</v>
      </c>
      <c r="I265" s="260"/>
      <c r="J265" s="257"/>
      <c r="K265" s="257"/>
      <c r="L265" s="261"/>
      <c r="M265" s="262"/>
      <c r="N265" s="263"/>
      <c r="O265" s="263"/>
      <c r="P265" s="263"/>
      <c r="Q265" s="263"/>
      <c r="R265" s="263"/>
      <c r="S265" s="263"/>
      <c r="T265" s="26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5" t="s">
        <v>140</v>
      </c>
      <c r="AU265" s="265" t="s">
        <v>86</v>
      </c>
      <c r="AV265" s="14" t="s">
        <v>84</v>
      </c>
      <c r="AW265" s="14" t="s">
        <v>32</v>
      </c>
      <c r="AX265" s="14" t="s">
        <v>76</v>
      </c>
      <c r="AY265" s="265" t="s">
        <v>127</v>
      </c>
    </row>
    <row r="266" s="13" customFormat="1">
      <c r="A266" s="13"/>
      <c r="B266" s="237"/>
      <c r="C266" s="238"/>
      <c r="D266" s="231" t="s">
        <v>140</v>
      </c>
      <c r="E266" s="239" t="s">
        <v>1</v>
      </c>
      <c r="F266" s="240" t="s">
        <v>622</v>
      </c>
      <c r="G266" s="238"/>
      <c r="H266" s="241">
        <v>825</v>
      </c>
      <c r="I266" s="242"/>
      <c r="J266" s="238"/>
      <c r="K266" s="238"/>
      <c r="L266" s="243"/>
      <c r="M266" s="244"/>
      <c r="N266" s="245"/>
      <c r="O266" s="245"/>
      <c r="P266" s="245"/>
      <c r="Q266" s="245"/>
      <c r="R266" s="245"/>
      <c r="S266" s="245"/>
      <c r="T266" s="24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7" t="s">
        <v>140</v>
      </c>
      <c r="AU266" s="247" t="s">
        <v>86</v>
      </c>
      <c r="AV266" s="13" t="s">
        <v>86</v>
      </c>
      <c r="AW266" s="13" t="s">
        <v>32</v>
      </c>
      <c r="AX266" s="13" t="s">
        <v>76</v>
      </c>
      <c r="AY266" s="247" t="s">
        <v>127</v>
      </c>
    </row>
    <row r="267" s="15" customFormat="1">
      <c r="A267" s="15"/>
      <c r="B267" s="266"/>
      <c r="C267" s="267"/>
      <c r="D267" s="231" t="s">
        <v>140</v>
      </c>
      <c r="E267" s="268" t="s">
        <v>1</v>
      </c>
      <c r="F267" s="269" t="s">
        <v>266</v>
      </c>
      <c r="G267" s="267"/>
      <c r="H267" s="270">
        <v>825</v>
      </c>
      <c r="I267" s="271"/>
      <c r="J267" s="267"/>
      <c r="K267" s="267"/>
      <c r="L267" s="272"/>
      <c r="M267" s="273"/>
      <c r="N267" s="274"/>
      <c r="O267" s="274"/>
      <c r="P267" s="274"/>
      <c r="Q267" s="274"/>
      <c r="R267" s="274"/>
      <c r="S267" s="274"/>
      <c r="T267" s="27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6" t="s">
        <v>140</v>
      </c>
      <c r="AU267" s="276" t="s">
        <v>86</v>
      </c>
      <c r="AV267" s="15" t="s">
        <v>130</v>
      </c>
      <c r="AW267" s="15" t="s">
        <v>32</v>
      </c>
      <c r="AX267" s="15" t="s">
        <v>84</v>
      </c>
      <c r="AY267" s="276" t="s">
        <v>127</v>
      </c>
    </row>
    <row r="268" s="2" customFormat="1" ht="21.75" customHeight="1">
      <c r="A268" s="38"/>
      <c r="B268" s="39"/>
      <c r="C268" s="217" t="s">
        <v>623</v>
      </c>
      <c r="D268" s="217" t="s">
        <v>131</v>
      </c>
      <c r="E268" s="218" t="s">
        <v>624</v>
      </c>
      <c r="F268" s="219" t="s">
        <v>625</v>
      </c>
      <c r="G268" s="220" t="s">
        <v>260</v>
      </c>
      <c r="H268" s="221">
        <v>825</v>
      </c>
      <c r="I268" s="222"/>
      <c r="J268" s="223">
        <f>ROUND(I268*H268,2)</f>
        <v>0</v>
      </c>
      <c r="K268" s="224"/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130</v>
      </c>
      <c r="AT268" s="229" t="s">
        <v>131</v>
      </c>
      <c r="AU268" s="229" t="s">
        <v>86</v>
      </c>
      <c r="AY268" s="17" t="s">
        <v>127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130</v>
      </c>
      <c r="BM268" s="229" t="s">
        <v>626</v>
      </c>
    </row>
    <row r="269" s="2" customFormat="1">
      <c r="A269" s="38"/>
      <c r="B269" s="39"/>
      <c r="C269" s="40"/>
      <c r="D269" s="231" t="s">
        <v>136</v>
      </c>
      <c r="E269" s="40"/>
      <c r="F269" s="232" t="s">
        <v>627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136</v>
      </c>
      <c r="AU269" s="17" t="s">
        <v>86</v>
      </c>
    </row>
    <row r="270" s="2" customFormat="1">
      <c r="A270" s="38"/>
      <c r="B270" s="39"/>
      <c r="C270" s="40"/>
      <c r="D270" s="250" t="s">
        <v>175</v>
      </c>
      <c r="E270" s="40"/>
      <c r="F270" s="251" t="s">
        <v>628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175</v>
      </c>
      <c r="AU270" s="17" t="s">
        <v>86</v>
      </c>
    </row>
    <row r="271" s="14" customFormat="1">
      <c r="A271" s="14"/>
      <c r="B271" s="256"/>
      <c r="C271" s="257"/>
      <c r="D271" s="231" t="s">
        <v>140</v>
      </c>
      <c r="E271" s="258" t="s">
        <v>1</v>
      </c>
      <c r="F271" s="259" t="s">
        <v>621</v>
      </c>
      <c r="G271" s="257"/>
      <c r="H271" s="258" t="s">
        <v>1</v>
      </c>
      <c r="I271" s="260"/>
      <c r="J271" s="257"/>
      <c r="K271" s="257"/>
      <c r="L271" s="261"/>
      <c r="M271" s="262"/>
      <c r="N271" s="263"/>
      <c r="O271" s="263"/>
      <c r="P271" s="263"/>
      <c r="Q271" s="263"/>
      <c r="R271" s="263"/>
      <c r="S271" s="263"/>
      <c r="T271" s="26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5" t="s">
        <v>140</v>
      </c>
      <c r="AU271" s="265" t="s">
        <v>86</v>
      </c>
      <c r="AV271" s="14" t="s">
        <v>84</v>
      </c>
      <c r="AW271" s="14" t="s">
        <v>32</v>
      </c>
      <c r="AX271" s="14" t="s">
        <v>76</v>
      </c>
      <c r="AY271" s="265" t="s">
        <v>127</v>
      </c>
    </row>
    <row r="272" s="13" customFormat="1">
      <c r="A272" s="13"/>
      <c r="B272" s="237"/>
      <c r="C272" s="238"/>
      <c r="D272" s="231" t="s">
        <v>140</v>
      </c>
      <c r="E272" s="239" t="s">
        <v>1</v>
      </c>
      <c r="F272" s="240" t="s">
        <v>622</v>
      </c>
      <c r="G272" s="238"/>
      <c r="H272" s="241">
        <v>825</v>
      </c>
      <c r="I272" s="242"/>
      <c r="J272" s="238"/>
      <c r="K272" s="238"/>
      <c r="L272" s="243"/>
      <c r="M272" s="244"/>
      <c r="N272" s="245"/>
      <c r="O272" s="245"/>
      <c r="P272" s="245"/>
      <c r="Q272" s="245"/>
      <c r="R272" s="245"/>
      <c r="S272" s="245"/>
      <c r="T272" s="246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7" t="s">
        <v>140</v>
      </c>
      <c r="AU272" s="247" t="s">
        <v>86</v>
      </c>
      <c r="AV272" s="13" t="s">
        <v>86</v>
      </c>
      <c r="AW272" s="13" t="s">
        <v>32</v>
      </c>
      <c r="AX272" s="13" t="s">
        <v>76</v>
      </c>
      <c r="AY272" s="247" t="s">
        <v>127</v>
      </c>
    </row>
    <row r="273" s="15" customFormat="1">
      <c r="A273" s="15"/>
      <c r="B273" s="266"/>
      <c r="C273" s="267"/>
      <c r="D273" s="231" t="s">
        <v>140</v>
      </c>
      <c r="E273" s="268" t="s">
        <v>1</v>
      </c>
      <c r="F273" s="269" t="s">
        <v>266</v>
      </c>
      <c r="G273" s="267"/>
      <c r="H273" s="270">
        <v>825</v>
      </c>
      <c r="I273" s="271"/>
      <c r="J273" s="267"/>
      <c r="K273" s="267"/>
      <c r="L273" s="272"/>
      <c r="M273" s="273"/>
      <c r="N273" s="274"/>
      <c r="O273" s="274"/>
      <c r="P273" s="274"/>
      <c r="Q273" s="274"/>
      <c r="R273" s="274"/>
      <c r="S273" s="274"/>
      <c r="T273" s="27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6" t="s">
        <v>140</v>
      </c>
      <c r="AU273" s="276" t="s">
        <v>86</v>
      </c>
      <c r="AV273" s="15" t="s">
        <v>130</v>
      </c>
      <c r="AW273" s="15" t="s">
        <v>32</v>
      </c>
      <c r="AX273" s="15" t="s">
        <v>84</v>
      </c>
      <c r="AY273" s="276" t="s">
        <v>127</v>
      </c>
    </row>
    <row r="274" s="2" customFormat="1" ht="21.75" customHeight="1">
      <c r="A274" s="38"/>
      <c r="B274" s="39"/>
      <c r="C274" s="217" t="s">
        <v>629</v>
      </c>
      <c r="D274" s="217" t="s">
        <v>131</v>
      </c>
      <c r="E274" s="218" t="s">
        <v>630</v>
      </c>
      <c r="F274" s="219" t="s">
        <v>631</v>
      </c>
      <c r="G274" s="220" t="s">
        <v>260</v>
      </c>
      <c r="H274" s="221">
        <v>825</v>
      </c>
      <c r="I274" s="222"/>
      <c r="J274" s="223">
        <f>ROUND(I274*H274,2)</f>
        <v>0</v>
      </c>
      <c r="K274" s="224"/>
      <c r="L274" s="44"/>
      <c r="M274" s="225" t="s">
        <v>1</v>
      </c>
      <c r="N274" s="226" t="s">
        <v>41</v>
      </c>
      <c r="O274" s="91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9" t="s">
        <v>130</v>
      </c>
      <c r="AT274" s="229" t="s">
        <v>131</v>
      </c>
      <c r="AU274" s="229" t="s">
        <v>86</v>
      </c>
      <c r="AY274" s="17" t="s">
        <v>127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7" t="s">
        <v>84</v>
      </c>
      <c r="BK274" s="230">
        <f>ROUND(I274*H274,2)</f>
        <v>0</v>
      </c>
      <c r="BL274" s="17" t="s">
        <v>130</v>
      </c>
      <c r="BM274" s="229" t="s">
        <v>632</v>
      </c>
    </row>
    <row r="275" s="2" customFormat="1">
      <c r="A275" s="38"/>
      <c r="B275" s="39"/>
      <c r="C275" s="40"/>
      <c r="D275" s="231" t="s">
        <v>136</v>
      </c>
      <c r="E275" s="40"/>
      <c r="F275" s="232" t="s">
        <v>633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86</v>
      </c>
    </row>
    <row r="276" s="2" customFormat="1">
      <c r="A276" s="38"/>
      <c r="B276" s="39"/>
      <c r="C276" s="40"/>
      <c r="D276" s="250" t="s">
        <v>175</v>
      </c>
      <c r="E276" s="40"/>
      <c r="F276" s="251" t="s">
        <v>634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175</v>
      </c>
      <c r="AU276" s="17" t="s">
        <v>86</v>
      </c>
    </row>
    <row r="277" s="13" customFormat="1">
      <c r="A277" s="13"/>
      <c r="B277" s="237"/>
      <c r="C277" s="238"/>
      <c r="D277" s="231" t="s">
        <v>140</v>
      </c>
      <c r="E277" s="239" t="s">
        <v>1</v>
      </c>
      <c r="F277" s="240" t="s">
        <v>622</v>
      </c>
      <c r="G277" s="238"/>
      <c r="H277" s="241">
        <v>825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7" t="s">
        <v>140</v>
      </c>
      <c r="AU277" s="247" t="s">
        <v>86</v>
      </c>
      <c r="AV277" s="13" t="s">
        <v>86</v>
      </c>
      <c r="AW277" s="13" t="s">
        <v>32</v>
      </c>
      <c r="AX277" s="13" t="s">
        <v>84</v>
      </c>
      <c r="AY277" s="247" t="s">
        <v>127</v>
      </c>
    </row>
    <row r="278" s="2" customFormat="1" ht="33" customHeight="1">
      <c r="A278" s="38"/>
      <c r="B278" s="39"/>
      <c r="C278" s="217" t="s">
        <v>635</v>
      </c>
      <c r="D278" s="217" t="s">
        <v>131</v>
      </c>
      <c r="E278" s="218" t="s">
        <v>636</v>
      </c>
      <c r="F278" s="219" t="s">
        <v>637</v>
      </c>
      <c r="G278" s="220" t="s">
        <v>260</v>
      </c>
      <c r="H278" s="221">
        <v>825</v>
      </c>
      <c r="I278" s="222"/>
      <c r="J278" s="223">
        <f>ROUND(I278*H278,2)</f>
        <v>0</v>
      </c>
      <c r="K278" s="224"/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130</v>
      </c>
      <c r="AT278" s="229" t="s">
        <v>131</v>
      </c>
      <c r="AU278" s="229" t="s">
        <v>86</v>
      </c>
      <c r="AY278" s="17" t="s">
        <v>127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130</v>
      </c>
      <c r="BM278" s="229" t="s">
        <v>638</v>
      </c>
    </row>
    <row r="279" s="2" customFormat="1">
      <c r="A279" s="38"/>
      <c r="B279" s="39"/>
      <c r="C279" s="40"/>
      <c r="D279" s="231" t="s">
        <v>136</v>
      </c>
      <c r="E279" s="40"/>
      <c r="F279" s="232" t="s">
        <v>639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86</v>
      </c>
    </row>
    <row r="280" s="2" customFormat="1">
      <c r="A280" s="38"/>
      <c r="B280" s="39"/>
      <c r="C280" s="40"/>
      <c r="D280" s="250" t="s">
        <v>175</v>
      </c>
      <c r="E280" s="40"/>
      <c r="F280" s="251" t="s">
        <v>640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175</v>
      </c>
      <c r="AU280" s="17" t="s">
        <v>86</v>
      </c>
    </row>
    <row r="281" s="14" customFormat="1">
      <c r="A281" s="14"/>
      <c r="B281" s="256"/>
      <c r="C281" s="257"/>
      <c r="D281" s="231" t="s">
        <v>140</v>
      </c>
      <c r="E281" s="258" t="s">
        <v>1</v>
      </c>
      <c r="F281" s="259" t="s">
        <v>641</v>
      </c>
      <c r="G281" s="257"/>
      <c r="H281" s="258" t="s">
        <v>1</v>
      </c>
      <c r="I281" s="260"/>
      <c r="J281" s="257"/>
      <c r="K281" s="257"/>
      <c r="L281" s="261"/>
      <c r="M281" s="262"/>
      <c r="N281" s="263"/>
      <c r="O281" s="263"/>
      <c r="P281" s="263"/>
      <c r="Q281" s="263"/>
      <c r="R281" s="263"/>
      <c r="S281" s="263"/>
      <c r="T281" s="26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5" t="s">
        <v>140</v>
      </c>
      <c r="AU281" s="265" t="s">
        <v>86</v>
      </c>
      <c r="AV281" s="14" t="s">
        <v>84</v>
      </c>
      <c r="AW281" s="14" t="s">
        <v>32</v>
      </c>
      <c r="AX281" s="14" t="s">
        <v>76</v>
      </c>
      <c r="AY281" s="265" t="s">
        <v>127</v>
      </c>
    </row>
    <row r="282" s="14" customFormat="1">
      <c r="A282" s="14"/>
      <c r="B282" s="256"/>
      <c r="C282" s="257"/>
      <c r="D282" s="231" t="s">
        <v>140</v>
      </c>
      <c r="E282" s="258" t="s">
        <v>1</v>
      </c>
      <c r="F282" s="259" t="s">
        <v>621</v>
      </c>
      <c r="G282" s="257"/>
      <c r="H282" s="258" t="s">
        <v>1</v>
      </c>
      <c r="I282" s="260"/>
      <c r="J282" s="257"/>
      <c r="K282" s="257"/>
      <c r="L282" s="261"/>
      <c r="M282" s="262"/>
      <c r="N282" s="263"/>
      <c r="O282" s="263"/>
      <c r="P282" s="263"/>
      <c r="Q282" s="263"/>
      <c r="R282" s="263"/>
      <c r="S282" s="263"/>
      <c r="T282" s="26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5" t="s">
        <v>140</v>
      </c>
      <c r="AU282" s="265" t="s">
        <v>86</v>
      </c>
      <c r="AV282" s="14" t="s">
        <v>84</v>
      </c>
      <c r="AW282" s="14" t="s">
        <v>32</v>
      </c>
      <c r="AX282" s="14" t="s">
        <v>76</v>
      </c>
      <c r="AY282" s="265" t="s">
        <v>127</v>
      </c>
    </row>
    <row r="283" s="13" customFormat="1">
      <c r="A283" s="13"/>
      <c r="B283" s="237"/>
      <c r="C283" s="238"/>
      <c r="D283" s="231" t="s">
        <v>140</v>
      </c>
      <c r="E283" s="239" t="s">
        <v>1</v>
      </c>
      <c r="F283" s="240" t="s">
        <v>622</v>
      </c>
      <c r="G283" s="238"/>
      <c r="H283" s="241">
        <v>825</v>
      </c>
      <c r="I283" s="242"/>
      <c r="J283" s="238"/>
      <c r="K283" s="238"/>
      <c r="L283" s="243"/>
      <c r="M283" s="244"/>
      <c r="N283" s="245"/>
      <c r="O283" s="245"/>
      <c r="P283" s="245"/>
      <c r="Q283" s="245"/>
      <c r="R283" s="245"/>
      <c r="S283" s="245"/>
      <c r="T283" s="246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7" t="s">
        <v>140</v>
      </c>
      <c r="AU283" s="247" t="s">
        <v>86</v>
      </c>
      <c r="AV283" s="13" t="s">
        <v>86</v>
      </c>
      <c r="AW283" s="13" t="s">
        <v>32</v>
      </c>
      <c r="AX283" s="13" t="s">
        <v>76</v>
      </c>
      <c r="AY283" s="247" t="s">
        <v>127</v>
      </c>
    </row>
    <row r="284" s="15" customFormat="1">
      <c r="A284" s="15"/>
      <c r="B284" s="266"/>
      <c r="C284" s="267"/>
      <c r="D284" s="231" t="s">
        <v>140</v>
      </c>
      <c r="E284" s="268" t="s">
        <v>1</v>
      </c>
      <c r="F284" s="269" t="s">
        <v>266</v>
      </c>
      <c r="G284" s="267"/>
      <c r="H284" s="270">
        <v>825</v>
      </c>
      <c r="I284" s="271"/>
      <c r="J284" s="267"/>
      <c r="K284" s="267"/>
      <c r="L284" s="272"/>
      <c r="M284" s="273"/>
      <c r="N284" s="274"/>
      <c r="O284" s="274"/>
      <c r="P284" s="274"/>
      <c r="Q284" s="274"/>
      <c r="R284" s="274"/>
      <c r="S284" s="274"/>
      <c r="T284" s="27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76" t="s">
        <v>140</v>
      </c>
      <c r="AU284" s="276" t="s">
        <v>86</v>
      </c>
      <c r="AV284" s="15" t="s">
        <v>130</v>
      </c>
      <c r="AW284" s="15" t="s">
        <v>32</v>
      </c>
      <c r="AX284" s="15" t="s">
        <v>84</v>
      </c>
      <c r="AY284" s="276" t="s">
        <v>127</v>
      </c>
    </row>
    <row r="285" s="2" customFormat="1" ht="24.15" customHeight="1">
      <c r="A285" s="38"/>
      <c r="B285" s="39"/>
      <c r="C285" s="217" t="s">
        <v>642</v>
      </c>
      <c r="D285" s="217" t="s">
        <v>131</v>
      </c>
      <c r="E285" s="218" t="s">
        <v>643</v>
      </c>
      <c r="F285" s="219" t="s">
        <v>644</v>
      </c>
      <c r="G285" s="220" t="s">
        <v>260</v>
      </c>
      <c r="H285" s="221">
        <v>291</v>
      </c>
      <c r="I285" s="222"/>
      <c r="J285" s="223">
        <f>ROUND(I285*H285,2)</f>
        <v>0</v>
      </c>
      <c r="K285" s="224"/>
      <c r="L285" s="44"/>
      <c r="M285" s="225" t="s">
        <v>1</v>
      </c>
      <c r="N285" s="226" t="s">
        <v>41</v>
      </c>
      <c r="O285" s="91"/>
      <c r="P285" s="227">
        <f>O285*H285</f>
        <v>0</v>
      </c>
      <c r="Q285" s="227">
        <v>0.089219999999999994</v>
      </c>
      <c r="R285" s="227">
        <f>Q285*H285</f>
        <v>25.963019999999997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130</v>
      </c>
      <c r="AT285" s="229" t="s">
        <v>131</v>
      </c>
      <c r="AU285" s="229" t="s">
        <v>86</v>
      </c>
      <c r="AY285" s="17" t="s">
        <v>127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84</v>
      </c>
      <c r="BK285" s="230">
        <f>ROUND(I285*H285,2)</f>
        <v>0</v>
      </c>
      <c r="BL285" s="17" t="s">
        <v>130</v>
      </c>
      <c r="BM285" s="229" t="s">
        <v>645</v>
      </c>
    </row>
    <row r="286" s="2" customFormat="1">
      <c r="A286" s="38"/>
      <c r="B286" s="39"/>
      <c r="C286" s="40"/>
      <c r="D286" s="231" t="s">
        <v>136</v>
      </c>
      <c r="E286" s="40"/>
      <c r="F286" s="232" t="s">
        <v>646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136</v>
      </c>
      <c r="AU286" s="17" t="s">
        <v>86</v>
      </c>
    </row>
    <row r="287" s="2" customFormat="1">
      <c r="A287" s="38"/>
      <c r="B287" s="39"/>
      <c r="C287" s="40"/>
      <c r="D287" s="250" t="s">
        <v>175</v>
      </c>
      <c r="E287" s="40"/>
      <c r="F287" s="251" t="s">
        <v>647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175</v>
      </c>
      <c r="AU287" s="17" t="s">
        <v>86</v>
      </c>
    </row>
    <row r="288" s="13" customFormat="1">
      <c r="A288" s="13"/>
      <c r="B288" s="237"/>
      <c r="C288" s="238"/>
      <c r="D288" s="231" t="s">
        <v>140</v>
      </c>
      <c r="E288" s="239" t="s">
        <v>1</v>
      </c>
      <c r="F288" s="240" t="s">
        <v>648</v>
      </c>
      <c r="G288" s="238"/>
      <c r="H288" s="241">
        <v>247</v>
      </c>
      <c r="I288" s="242"/>
      <c r="J288" s="238"/>
      <c r="K288" s="238"/>
      <c r="L288" s="243"/>
      <c r="M288" s="244"/>
      <c r="N288" s="245"/>
      <c r="O288" s="245"/>
      <c r="P288" s="245"/>
      <c r="Q288" s="245"/>
      <c r="R288" s="245"/>
      <c r="S288" s="245"/>
      <c r="T288" s="246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7" t="s">
        <v>140</v>
      </c>
      <c r="AU288" s="247" t="s">
        <v>86</v>
      </c>
      <c r="AV288" s="13" t="s">
        <v>86</v>
      </c>
      <c r="AW288" s="13" t="s">
        <v>32</v>
      </c>
      <c r="AX288" s="13" t="s">
        <v>76</v>
      </c>
      <c r="AY288" s="247" t="s">
        <v>127</v>
      </c>
    </row>
    <row r="289" s="13" customFormat="1">
      <c r="A289" s="13"/>
      <c r="B289" s="237"/>
      <c r="C289" s="238"/>
      <c r="D289" s="231" t="s">
        <v>140</v>
      </c>
      <c r="E289" s="239" t="s">
        <v>1</v>
      </c>
      <c r="F289" s="240" t="s">
        <v>649</v>
      </c>
      <c r="G289" s="238"/>
      <c r="H289" s="241">
        <v>34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7" t="s">
        <v>140</v>
      </c>
      <c r="AU289" s="247" t="s">
        <v>86</v>
      </c>
      <c r="AV289" s="13" t="s">
        <v>86</v>
      </c>
      <c r="AW289" s="13" t="s">
        <v>32</v>
      </c>
      <c r="AX289" s="13" t="s">
        <v>76</v>
      </c>
      <c r="AY289" s="247" t="s">
        <v>127</v>
      </c>
    </row>
    <row r="290" s="14" customFormat="1">
      <c r="A290" s="14"/>
      <c r="B290" s="256"/>
      <c r="C290" s="257"/>
      <c r="D290" s="231" t="s">
        <v>140</v>
      </c>
      <c r="E290" s="258" t="s">
        <v>1</v>
      </c>
      <c r="F290" s="259" t="s">
        <v>650</v>
      </c>
      <c r="G290" s="257"/>
      <c r="H290" s="258" t="s">
        <v>1</v>
      </c>
      <c r="I290" s="260"/>
      <c r="J290" s="257"/>
      <c r="K290" s="257"/>
      <c r="L290" s="261"/>
      <c r="M290" s="262"/>
      <c r="N290" s="263"/>
      <c r="O290" s="263"/>
      <c r="P290" s="263"/>
      <c r="Q290" s="263"/>
      <c r="R290" s="263"/>
      <c r="S290" s="263"/>
      <c r="T290" s="26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5" t="s">
        <v>140</v>
      </c>
      <c r="AU290" s="265" t="s">
        <v>86</v>
      </c>
      <c r="AV290" s="14" t="s">
        <v>84</v>
      </c>
      <c r="AW290" s="14" t="s">
        <v>32</v>
      </c>
      <c r="AX290" s="14" t="s">
        <v>76</v>
      </c>
      <c r="AY290" s="265" t="s">
        <v>127</v>
      </c>
    </row>
    <row r="291" s="13" customFormat="1">
      <c r="A291" s="13"/>
      <c r="B291" s="237"/>
      <c r="C291" s="238"/>
      <c r="D291" s="231" t="s">
        <v>140</v>
      </c>
      <c r="E291" s="239" t="s">
        <v>1</v>
      </c>
      <c r="F291" s="240" t="s">
        <v>651</v>
      </c>
      <c r="G291" s="238"/>
      <c r="H291" s="241">
        <v>10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7" t="s">
        <v>140</v>
      </c>
      <c r="AU291" s="247" t="s">
        <v>86</v>
      </c>
      <c r="AV291" s="13" t="s">
        <v>86</v>
      </c>
      <c r="AW291" s="13" t="s">
        <v>32</v>
      </c>
      <c r="AX291" s="13" t="s">
        <v>76</v>
      </c>
      <c r="AY291" s="247" t="s">
        <v>127</v>
      </c>
    </row>
    <row r="292" s="15" customFormat="1">
      <c r="A292" s="15"/>
      <c r="B292" s="266"/>
      <c r="C292" s="267"/>
      <c r="D292" s="231" t="s">
        <v>140</v>
      </c>
      <c r="E292" s="268" t="s">
        <v>1</v>
      </c>
      <c r="F292" s="269" t="s">
        <v>266</v>
      </c>
      <c r="G292" s="267"/>
      <c r="H292" s="270">
        <v>291</v>
      </c>
      <c r="I292" s="271"/>
      <c r="J292" s="267"/>
      <c r="K292" s="267"/>
      <c r="L292" s="272"/>
      <c r="M292" s="273"/>
      <c r="N292" s="274"/>
      <c r="O292" s="274"/>
      <c r="P292" s="274"/>
      <c r="Q292" s="274"/>
      <c r="R292" s="274"/>
      <c r="S292" s="274"/>
      <c r="T292" s="27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6" t="s">
        <v>140</v>
      </c>
      <c r="AU292" s="276" t="s">
        <v>86</v>
      </c>
      <c r="AV292" s="15" t="s">
        <v>130</v>
      </c>
      <c r="AW292" s="15" t="s">
        <v>32</v>
      </c>
      <c r="AX292" s="15" t="s">
        <v>84</v>
      </c>
      <c r="AY292" s="276" t="s">
        <v>127</v>
      </c>
    </row>
    <row r="293" s="2" customFormat="1" ht="24.15" customHeight="1">
      <c r="A293" s="38"/>
      <c r="B293" s="39"/>
      <c r="C293" s="280" t="s">
        <v>652</v>
      </c>
      <c r="D293" s="280" t="s">
        <v>501</v>
      </c>
      <c r="E293" s="281" t="s">
        <v>653</v>
      </c>
      <c r="F293" s="282" t="s">
        <v>654</v>
      </c>
      <c r="G293" s="283" t="s">
        <v>260</v>
      </c>
      <c r="H293" s="284">
        <v>35.020000000000003</v>
      </c>
      <c r="I293" s="285"/>
      <c r="J293" s="286">
        <f>ROUND(I293*H293,2)</f>
        <v>0</v>
      </c>
      <c r="K293" s="287"/>
      <c r="L293" s="288"/>
      <c r="M293" s="289" t="s">
        <v>1</v>
      </c>
      <c r="N293" s="290" t="s">
        <v>41</v>
      </c>
      <c r="O293" s="91"/>
      <c r="P293" s="227">
        <f>O293*H293</f>
        <v>0</v>
      </c>
      <c r="Q293" s="227">
        <v>0.13100000000000001</v>
      </c>
      <c r="R293" s="227">
        <f>Q293*H293</f>
        <v>4.5876200000000003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182</v>
      </c>
      <c r="AT293" s="229" t="s">
        <v>501</v>
      </c>
      <c r="AU293" s="229" t="s">
        <v>86</v>
      </c>
      <c r="AY293" s="17" t="s">
        <v>127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84</v>
      </c>
      <c r="BK293" s="230">
        <f>ROUND(I293*H293,2)</f>
        <v>0</v>
      </c>
      <c r="BL293" s="17" t="s">
        <v>130</v>
      </c>
      <c r="BM293" s="229" t="s">
        <v>655</v>
      </c>
    </row>
    <row r="294" s="2" customFormat="1">
      <c r="A294" s="38"/>
      <c r="B294" s="39"/>
      <c r="C294" s="40"/>
      <c r="D294" s="231" t="s">
        <v>136</v>
      </c>
      <c r="E294" s="40"/>
      <c r="F294" s="232" t="s">
        <v>656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136</v>
      </c>
      <c r="AU294" s="17" t="s">
        <v>86</v>
      </c>
    </row>
    <row r="295" s="14" customFormat="1">
      <c r="A295" s="14"/>
      <c r="B295" s="256"/>
      <c r="C295" s="257"/>
      <c r="D295" s="231" t="s">
        <v>140</v>
      </c>
      <c r="E295" s="258" t="s">
        <v>1</v>
      </c>
      <c r="F295" s="259" t="s">
        <v>657</v>
      </c>
      <c r="G295" s="257"/>
      <c r="H295" s="258" t="s">
        <v>1</v>
      </c>
      <c r="I295" s="260"/>
      <c r="J295" s="257"/>
      <c r="K295" s="257"/>
      <c r="L295" s="261"/>
      <c r="M295" s="262"/>
      <c r="N295" s="263"/>
      <c r="O295" s="263"/>
      <c r="P295" s="263"/>
      <c r="Q295" s="263"/>
      <c r="R295" s="263"/>
      <c r="S295" s="263"/>
      <c r="T295" s="26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5" t="s">
        <v>140</v>
      </c>
      <c r="AU295" s="265" t="s">
        <v>86</v>
      </c>
      <c r="AV295" s="14" t="s">
        <v>84</v>
      </c>
      <c r="AW295" s="14" t="s">
        <v>32</v>
      </c>
      <c r="AX295" s="14" t="s">
        <v>76</v>
      </c>
      <c r="AY295" s="265" t="s">
        <v>127</v>
      </c>
    </row>
    <row r="296" s="13" customFormat="1">
      <c r="A296" s="13"/>
      <c r="B296" s="237"/>
      <c r="C296" s="238"/>
      <c r="D296" s="231" t="s">
        <v>140</v>
      </c>
      <c r="E296" s="239" t="s">
        <v>1</v>
      </c>
      <c r="F296" s="240" t="s">
        <v>658</v>
      </c>
      <c r="G296" s="238"/>
      <c r="H296" s="241">
        <v>34</v>
      </c>
      <c r="I296" s="242"/>
      <c r="J296" s="238"/>
      <c r="K296" s="238"/>
      <c r="L296" s="243"/>
      <c r="M296" s="244"/>
      <c r="N296" s="245"/>
      <c r="O296" s="245"/>
      <c r="P296" s="245"/>
      <c r="Q296" s="245"/>
      <c r="R296" s="245"/>
      <c r="S296" s="245"/>
      <c r="T296" s="246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7" t="s">
        <v>140</v>
      </c>
      <c r="AU296" s="247" t="s">
        <v>86</v>
      </c>
      <c r="AV296" s="13" t="s">
        <v>86</v>
      </c>
      <c r="AW296" s="13" t="s">
        <v>32</v>
      </c>
      <c r="AX296" s="13" t="s">
        <v>84</v>
      </c>
      <c r="AY296" s="247" t="s">
        <v>127</v>
      </c>
    </row>
    <row r="297" s="13" customFormat="1">
      <c r="A297" s="13"/>
      <c r="B297" s="237"/>
      <c r="C297" s="238"/>
      <c r="D297" s="231" t="s">
        <v>140</v>
      </c>
      <c r="E297" s="238"/>
      <c r="F297" s="240" t="s">
        <v>659</v>
      </c>
      <c r="G297" s="238"/>
      <c r="H297" s="241">
        <v>35.020000000000003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7" t="s">
        <v>140</v>
      </c>
      <c r="AU297" s="247" t="s">
        <v>86</v>
      </c>
      <c r="AV297" s="13" t="s">
        <v>86</v>
      </c>
      <c r="AW297" s="13" t="s">
        <v>4</v>
      </c>
      <c r="AX297" s="13" t="s">
        <v>84</v>
      </c>
      <c r="AY297" s="247" t="s">
        <v>127</v>
      </c>
    </row>
    <row r="298" s="2" customFormat="1" ht="16.5" customHeight="1">
      <c r="A298" s="38"/>
      <c r="B298" s="39"/>
      <c r="C298" s="280" t="s">
        <v>660</v>
      </c>
      <c r="D298" s="280" t="s">
        <v>501</v>
      </c>
      <c r="E298" s="281" t="s">
        <v>661</v>
      </c>
      <c r="F298" s="282" t="s">
        <v>662</v>
      </c>
      <c r="G298" s="283" t="s">
        <v>260</v>
      </c>
      <c r="H298" s="284">
        <v>254.41</v>
      </c>
      <c r="I298" s="285"/>
      <c r="J298" s="286">
        <f>ROUND(I298*H298,2)</f>
        <v>0</v>
      </c>
      <c r="K298" s="287"/>
      <c r="L298" s="288"/>
      <c r="M298" s="289" t="s">
        <v>1</v>
      </c>
      <c r="N298" s="290" t="s">
        <v>41</v>
      </c>
      <c r="O298" s="91"/>
      <c r="P298" s="227">
        <f>O298*H298</f>
        <v>0</v>
      </c>
      <c r="Q298" s="227">
        <v>0.13200000000000001</v>
      </c>
      <c r="R298" s="227">
        <f>Q298*H298</f>
        <v>33.582120000000003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182</v>
      </c>
      <c r="AT298" s="229" t="s">
        <v>501</v>
      </c>
      <c r="AU298" s="229" t="s">
        <v>86</v>
      </c>
      <c r="AY298" s="17" t="s">
        <v>127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84</v>
      </c>
      <c r="BK298" s="230">
        <f>ROUND(I298*H298,2)</f>
        <v>0</v>
      </c>
      <c r="BL298" s="17" t="s">
        <v>130</v>
      </c>
      <c r="BM298" s="229" t="s">
        <v>663</v>
      </c>
    </row>
    <row r="299" s="2" customFormat="1">
      <c r="A299" s="38"/>
      <c r="B299" s="39"/>
      <c r="C299" s="40"/>
      <c r="D299" s="231" t="s">
        <v>136</v>
      </c>
      <c r="E299" s="40"/>
      <c r="F299" s="232" t="s">
        <v>664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136</v>
      </c>
      <c r="AU299" s="17" t="s">
        <v>86</v>
      </c>
    </row>
    <row r="300" s="13" customFormat="1">
      <c r="A300" s="13"/>
      <c r="B300" s="237"/>
      <c r="C300" s="238"/>
      <c r="D300" s="231" t="s">
        <v>140</v>
      </c>
      <c r="E300" s="239" t="s">
        <v>1</v>
      </c>
      <c r="F300" s="240" t="s">
        <v>648</v>
      </c>
      <c r="G300" s="238"/>
      <c r="H300" s="241">
        <v>247</v>
      </c>
      <c r="I300" s="242"/>
      <c r="J300" s="238"/>
      <c r="K300" s="238"/>
      <c r="L300" s="243"/>
      <c r="M300" s="244"/>
      <c r="N300" s="245"/>
      <c r="O300" s="245"/>
      <c r="P300" s="245"/>
      <c r="Q300" s="245"/>
      <c r="R300" s="245"/>
      <c r="S300" s="245"/>
      <c r="T300" s="246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7" t="s">
        <v>140</v>
      </c>
      <c r="AU300" s="247" t="s">
        <v>86</v>
      </c>
      <c r="AV300" s="13" t="s">
        <v>86</v>
      </c>
      <c r="AW300" s="13" t="s">
        <v>32</v>
      </c>
      <c r="AX300" s="13" t="s">
        <v>84</v>
      </c>
      <c r="AY300" s="247" t="s">
        <v>127</v>
      </c>
    </row>
    <row r="301" s="13" customFormat="1">
      <c r="A301" s="13"/>
      <c r="B301" s="237"/>
      <c r="C301" s="238"/>
      <c r="D301" s="231" t="s">
        <v>140</v>
      </c>
      <c r="E301" s="238"/>
      <c r="F301" s="240" t="s">
        <v>665</v>
      </c>
      <c r="G301" s="238"/>
      <c r="H301" s="241">
        <v>254.41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7" t="s">
        <v>140</v>
      </c>
      <c r="AU301" s="247" t="s">
        <v>86</v>
      </c>
      <c r="AV301" s="13" t="s">
        <v>86</v>
      </c>
      <c r="AW301" s="13" t="s">
        <v>4</v>
      </c>
      <c r="AX301" s="13" t="s">
        <v>84</v>
      </c>
      <c r="AY301" s="247" t="s">
        <v>127</v>
      </c>
    </row>
    <row r="302" s="2" customFormat="1" ht="24.15" customHeight="1">
      <c r="A302" s="38"/>
      <c r="B302" s="39"/>
      <c r="C302" s="280" t="s">
        <v>666</v>
      </c>
      <c r="D302" s="280" t="s">
        <v>501</v>
      </c>
      <c r="E302" s="281" t="s">
        <v>667</v>
      </c>
      <c r="F302" s="282" t="s">
        <v>668</v>
      </c>
      <c r="G302" s="283" t="s">
        <v>260</v>
      </c>
      <c r="H302" s="284">
        <v>10.300000000000001</v>
      </c>
      <c r="I302" s="285"/>
      <c r="J302" s="286">
        <f>ROUND(I302*H302,2)</f>
        <v>0</v>
      </c>
      <c r="K302" s="287"/>
      <c r="L302" s="288"/>
      <c r="M302" s="289" t="s">
        <v>1</v>
      </c>
      <c r="N302" s="290" t="s">
        <v>41</v>
      </c>
      <c r="O302" s="91"/>
      <c r="P302" s="227">
        <f>O302*H302</f>
        <v>0</v>
      </c>
      <c r="Q302" s="227">
        <v>0.17000000000000001</v>
      </c>
      <c r="R302" s="227">
        <f>Q302*H302</f>
        <v>1.7510000000000003</v>
      </c>
      <c r="S302" s="227">
        <v>0</v>
      </c>
      <c r="T302" s="228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9" t="s">
        <v>182</v>
      </c>
      <c r="AT302" s="229" t="s">
        <v>501</v>
      </c>
      <c r="AU302" s="229" t="s">
        <v>86</v>
      </c>
      <c r="AY302" s="17" t="s">
        <v>127</v>
      </c>
      <c r="BE302" s="230">
        <f>IF(N302="základní",J302,0)</f>
        <v>0</v>
      </c>
      <c r="BF302" s="230">
        <f>IF(N302="snížená",J302,0)</f>
        <v>0</v>
      </c>
      <c r="BG302" s="230">
        <f>IF(N302="zákl. přenesená",J302,0)</f>
        <v>0</v>
      </c>
      <c r="BH302" s="230">
        <f>IF(N302="sníž. přenesená",J302,0)</f>
        <v>0</v>
      </c>
      <c r="BI302" s="230">
        <f>IF(N302="nulová",J302,0)</f>
        <v>0</v>
      </c>
      <c r="BJ302" s="17" t="s">
        <v>84</v>
      </c>
      <c r="BK302" s="230">
        <f>ROUND(I302*H302,2)</f>
        <v>0</v>
      </c>
      <c r="BL302" s="17" t="s">
        <v>130</v>
      </c>
      <c r="BM302" s="229" t="s">
        <v>669</v>
      </c>
    </row>
    <row r="303" s="2" customFormat="1">
      <c r="A303" s="38"/>
      <c r="B303" s="39"/>
      <c r="C303" s="40"/>
      <c r="D303" s="231" t="s">
        <v>136</v>
      </c>
      <c r="E303" s="40"/>
      <c r="F303" s="232" t="s">
        <v>668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86</v>
      </c>
    </row>
    <row r="304" s="14" customFormat="1">
      <c r="A304" s="14"/>
      <c r="B304" s="256"/>
      <c r="C304" s="257"/>
      <c r="D304" s="231" t="s">
        <v>140</v>
      </c>
      <c r="E304" s="258" t="s">
        <v>1</v>
      </c>
      <c r="F304" s="259" t="s">
        <v>650</v>
      </c>
      <c r="G304" s="257"/>
      <c r="H304" s="258" t="s">
        <v>1</v>
      </c>
      <c r="I304" s="260"/>
      <c r="J304" s="257"/>
      <c r="K304" s="257"/>
      <c r="L304" s="261"/>
      <c r="M304" s="262"/>
      <c r="N304" s="263"/>
      <c r="O304" s="263"/>
      <c r="P304" s="263"/>
      <c r="Q304" s="263"/>
      <c r="R304" s="263"/>
      <c r="S304" s="263"/>
      <c r="T304" s="26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5" t="s">
        <v>140</v>
      </c>
      <c r="AU304" s="265" t="s">
        <v>86</v>
      </c>
      <c r="AV304" s="14" t="s">
        <v>84</v>
      </c>
      <c r="AW304" s="14" t="s">
        <v>32</v>
      </c>
      <c r="AX304" s="14" t="s">
        <v>76</v>
      </c>
      <c r="AY304" s="265" t="s">
        <v>127</v>
      </c>
    </row>
    <row r="305" s="13" customFormat="1">
      <c r="A305" s="13"/>
      <c r="B305" s="237"/>
      <c r="C305" s="238"/>
      <c r="D305" s="231" t="s">
        <v>140</v>
      </c>
      <c r="E305" s="239" t="s">
        <v>1</v>
      </c>
      <c r="F305" s="240" t="s">
        <v>670</v>
      </c>
      <c r="G305" s="238"/>
      <c r="H305" s="241">
        <v>10</v>
      </c>
      <c r="I305" s="242"/>
      <c r="J305" s="238"/>
      <c r="K305" s="238"/>
      <c r="L305" s="243"/>
      <c r="M305" s="244"/>
      <c r="N305" s="245"/>
      <c r="O305" s="245"/>
      <c r="P305" s="245"/>
      <c r="Q305" s="245"/>
      <c r="R305" s="245"/>
      <c r="S305" s="245"/>
      <c r="T305" s="246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7" t="s">
        <v>140</v>
      </c>
      <c r="AU305" s="247" t="s">
        <v>86</v>
      </c>
      <c r="AV305" s="13" t="s">
        <v>86</v>
      </c>
      <c r="AW305" s="13" t="s">
        <v>32</v>
      </c>
      <c r="AX305" s="13" t="s">
        <v>84</v>
      </c>
      <c r="AY305" s="247" t="s">
        <v>127</v>
      </c>
    </row>
    <row r="306" s="13" customFormat="1">
      <c r="A306" s="13"/>
      <c r="B306" s="237"/>
      <c r="C306" s="238"/>
      <c r="D306" s="231" t="s">
        <v>140</v>
      </c>
      <c r="E306" s="238"/>
      <c r="F306" s="240" t="s">
        <v>671</v>
      </c>
      <c r="G306" s="238"/>
      <c r="H306" s="241">
        <v>10.300000000000001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140</v>
      </c>
      <c r="AU306" s="247" t="s">
        <v>86</v>
      </c>
      <c r="AV306" s="13" t="s">
        <v>86</v>
      </c>
      <c r="AW306" s="13" t="s">
        <v>4</v>
      </c>
      <c r="AX306" s="13" t="s">
        <v>84</v>
      </c>
      <c r="AY306" s="247" t="s">
        <v>127</v>
      </c>
    </row>
    <row r="307" s="2" customFormat="1" ht="21.75" customHeight="1">
      <c r="A307" s="38"/>
      <c r="B307" s="39"/>
      <c r="C307" s="217" t="s">
        <v>672</v>
      </c>
      <c r="D307" s="217" t="s">
        <v>131</v>
      </c>
      <c r="E307" s="218" t="s">
        <v>673</v>
      </c>
      <c r="F307" s="219" t="s">
        <v>674</v>
      </c>
      <c r="G307" s="220" t="s">
        <v>309</v>
      </c>
      <c r="H307" s="221">
        <v>44</v>
      </c>
      <c r="I307" s="222"/>
      <c r="J307" s="223">
        <f>ROUND(I307*H307,2)</f>
        <v>0</v>
      </c>
      <c r="K307" s="224"/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0.0035999999999999999</v>
      </c>
      <c r="R307" s="227">
        <f>Q307*H307</f>
        <v>0.15839999999999999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130</v>
      </c>
      <c r="AT307" s="229" t="s">
        <v>131</v>
      </c>
      <c r="AU307" s="229" t="s">
        <v>86</v>
      </c>
      <c r="AY307" s="17" t="s">
        <v>127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130</v>
      </c>
      <c r="BM307" s="229" t="s">
        <v>675</v>
      </c>
    </row>
    <row r="308" s="2" customFormat="1">
      <c r="A308" s="38"/>
      <c r="B308" s="39"/>
      <c r="C308" s="40"/>
      <c r="D308" s="231" t="s">
        <v>136</v>
      </c>
      <c r="E308" s="40"/>
      <c r="F308" s="232" t="s">
        <v>676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136</v>
      </c>
      <c r="AU308" s="17" t="s">
        <v>86</v>
      </c>
    </row>
    <row r="309" s="13" customFormat="1">
      <c r="A309" s="13"/>
      <c r="B309" s="237"/>
      <c r="C309" s="238"/>
      <c r="D309" s="231" t="s">
        <v>140</v>
      </c>
      <c r="E309" s="239" t="s">
        <v>1</v>
      </c>
      <c r="F309" s="240" t="s">
        <v>677</v>
      </c>
      <c r="G309" s="238"/>
      <c r="H309" s="241">
        <v>32</v>
      </c>
      <c r="I309" s="242"/>
      <c r="J309" s="238"/>
      <c r="K309" s="238"/>
      <c r="L309" s="243"/>
      <c r="M309" s="244"/>
      <c r="N309" s="245"/>
      <c r="O309" s="245"/>
      <c r="P309" s="245"/>
      <c r="Q309" s="245"/>
      <c r="R309" s="245"/>
      <c r="S309" s="245"/>
      <c r="T309" s="24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7" t="s">
        <v>140</v>
      </c>
      <c r="AU309" s="247" t="s">
        <v>86</v>
      </c>
      <c r="AV309" s="13" t="s">
        <v>86</v>
      </c>
      <c r="AW309" s="13" t="s">
        <v>32</v>
      </c>
      <c r="AX309" s="13" t="s">
        <v>76</v>
      </c>
      <c r="AY309" s="247" t="s">
        <v>127</v>
      </c>
    </row>
    <row r="310" s="13" customFormat="1">
      <c r="A310" s="13"/>
      <c r="B310" s="237"/>
      <c r="C310" s="238"/>
      <c r="D310" s="231" t="s">
        <v>140</v>
      </c>
      <c r="E310" s="239" t="s">
        <v>1</v>
      </c>
      <c r="F310" s="240" t="s">
        <v>678</v>
      </c>
      <c r="G310" s="238"/>
      <c r="H310" s="241">
        <v>12</v>
      </c>
      <c r="I310" s="242"/>
      <c r="J310" s="238"/>
      <c r="K310" s="238"/>
      <c r="L310" s="243"/>
      <c r="M310" s="244"/>
      <c r="N310" s="245"/>
      <c r="O310" s="245"/>
      <c r="P310" s="245"/>
      <c r="Q310" s="245"/>
      <c r="R310" s="245"/>
      <c r="S310" s="245"/>
      <c r="T310" s="246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7" t="s">
        <v>140</v>
      </c>
      <c r="AU310" s="247" t="s">
        <v>86</v>
      </c>
      <c r="AV310" s="13" t="s">
        <v>86</v>
      </c>
      <c r="AW310" s="13" t="s">
        <v>32</v>
      </c>
      <c r="AX310" s="13" t="s">
        <v>76</v>
      </c>
      <c r="AY310" s="247" t="s">
        <v>127</v>
      </c>
    </row>
    <row r="311" s="15" customFormat="1">
      <c r="A311" s="15"/>
      <c r="B311" s="266"/>
      <c r="C311" s="267"/>
      <c r="D311" s="231" t="s">
        <v>140</v>
      </c>
      <c r="E311" s="268" t="s">
        <v>1</v>
      </c>
      <c r="F311" s="269" t="s">
        <v>266</v>
      </c>
      <c r="G311" s="267"/>
      <c r="H311" s="270">
        <v>44</v>
      </c>
      <c r="I311" s="271"/>
      <c r="J311" s="267"/>
      <c r="K311" s="267"/>
      <c r="L311" s="272"/>
      <c r="M311" s="273"/>
      <c r="N311" s="274"/>
      <c r="O311" s="274"/>
      <c r="P311" s="274"/>
      <c r="Q311" s="274"/>
      <c r="R311" s="274"/>
      <c r="S311" s="274"/>
      <c r="T311" s="27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76" t="s">
        <v>140</v>
      </c>
      <c r="AU311" s="276" t="s">
        <v>86</v>
      </c>
      <c r="AV311" s="15" t="s">
        <v>130</v>
      </c>
      <c r="AW311" s="15" t="s">
        <v>32</v>
      </c>
      <c r="AX311" s="15" t="s">
        <v>84</v>
      </c>
      <c r="AY311" s="276" t="s">
        <v>127</v>
      </c>
    </row>
    <row r="312" s="12" customFormat="1" ht="22.8" customHeight="1">
      <c r="A312" s="12"/>
      <c r="B312" s="203"/>
      <c r="C312" s="204"/>
      <c r="D312" s="205" t="s">
        <v>75</v>
      </c>
      <c r="E312" s="248" t="s">
        <v>182</v>
      </c>
      <c r="F312" s="248" t="s">
        <v>679</v>
      </c>
      <c r="G312" s="204"/>
      <c r="H312" s="204"/>
      <c r="I312" s="207"/>
      <c r="J312" s="249">
        <f>BK312</f>
        <v>0</v>
      </c>
      <c r="K312" s="204"/>
      <c r="L312" s="209"/>
      <c r="M312" s="210"/>
      <c r="N312" s="211"/>
      <c r="O312" s="211"/>
      <c r="P312" s="212">
        <f>SUM(P313:P417)</f>
        <v>0</v>
      </c>
      <c r="Q312" s="211"/>
      <c r="R312" s="212">
        <f>SUM(R313:R417)</f>
        <v>14.790301700000001</v>
      </c>
      <c r="S312" s="211"/>
      <c r="T312" s="213">
        <f>SUM(T313:T417)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4" t="s">
        <v>84</v>
      </c>
      <c r="AT312" s="215" t="s">
        <v>75</v>
      </c>
      <c r="AU312" s="215" t="s">
        <v>84</v>
      </c>
      <c r="AY312" s="214" t="s">
        <v>127</v>
      </c>
      <c r="BK312" s="216">
        <f>SUM(BK313:BK417)</f>
        <v>0</v>
      </c>
    </row>
    <row r="313" s="2" customFormat="1" ht="16.5" customHeight="1">
      <c r="A313" s="38"/>
      <c r="B313" s="39"/>
      <c r="C313" s="217" t="s">
        <v>680</v>
      </c>
      <c r="D313" s="217" t="s">
        <v>131</v>
      </c>
      <c r="E313" s="218" t="s">
        <v>681</v>
      </c>
      <c r="F313" s="219" t="s">
        <v>682</v>
      </c>
      <c r="G313" s="220" t="s">
        <v>134</v>
      </c>
      <c r="H313" s="221">
        <v>6</v>
      </c>
      <c r="I313" s="222"/>
      <c r="J313" s="223">
        <f>ROUND(I313*H313,2)</f>
        <v>0</v>
      </c>
      <c r="K313" s="224"/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130</v>
      </c>
      <c r="AT313" s="229" t="s">
        <v>131</v>
      </c>
      <c r="AU313" s="229" t="s">
        <v>86</v>
      </c>
      <c r="AY313" s="17" t="s">
        <v>127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130</v>
      </c>
      <c r="BM313" s="229" t="s">
        <v>683</v>
      </c>
    </row>
    <row r="314" s="2" customFormat="1">
      <c r="A314" s="38"/>
      <c r="B314" s="39"/>
      <c r="C314" s="40"/>
      <c r="D314" s="231" t="s">
        <v>136</v>
      </c>
      <c r="E314" s="40"/>
      <c r="F314" s="232" t="s">
        <v>684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136</v>
      </c>
      <c r="AU314" s="17" t="s">
        <v>86</v>
      </c>
    </row>
    <row r="315" s="2" customFormat="1">
      <c r="A315" s="38"/>
      <c r="B315" s="39"/>
      <c r="C315" s="40"/>
      <c r="D315" s="231" t="s">
        <v>138</v>
      </c>
      <c r="E315" s="40"/>
      <c r="F315" s="236" t="s">
        <v>685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138</v>
      </c>
      <c r="AU315" s="17" t="s">
        <v>86</v>
      </c>
    </row>
    <row r="316" s="13" customFormat="1">
      <c r="A316" s="13"/>
      <c r="B316" s="237"/>
      <c r="C316" s="238"/>
      <c r="D316" s="231" t="s">
        <v>140</v>
      </c>
      <c r="E316" s="239" t="s">
        <v>1</v>
      </c>
      <c r="F316" s="240" t="s">
        <v>686</v>
      </c>
      <c r="G316" s="238"/>
      <c r="H316" s="241">
        <v>6</v>
      </c>
      <c r="I316" s="242"/>
      <c r="J316" s="238"/>
      <c r="K316" s="238"/>
      <c r="L316" s="243"/>
      <c r="M316" s="244"/>
      <c r="N316" s="245"/>
      <c r="O316" s="245"/>
      <c r="P316" s="245"/>
      <c r="Q316" s="245"/>
      <c r="R316" s="245"/>
      <c r="S316" s="245"/>
      <c r="T316" s="246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7" t="s">
        <v>140</v>
      </c>
      <c r="AU316" s="247" t="s">
        <v>86</v>
      </c>
      <c r="AV316" s="13" t="s">
        <v>86</v>
      </c>
      <c r="AW316" s="13" t="s">
        <v>32</v>
      </c>
      <c r="AX316" s="13" t="s">
        <v>84</v>
      </c>
      <c r="AY316" s="247" t="s">
        <v>127</v>
      </c>
    </row>
    <row r="317" s="2" customFormat="1" ht="24.15" customHeight="1">
      <c r="A317" s="38"/>
      <c r="B317" s="39"/>
      <c r="C317" s="217" t="s">
        <v>687</v>
      </c>
      <c r="D317" s="217" t="s">
        <v>131</v>
      </c>
      <c r="E317" s="218" t="s">
        <v>688</v>
      </c>
      <c r="F317" s="219" t="s">
        <v>689</v>
      </c>
      <c r="G317" s="220" t="s">
        <v>309</v>
      </c>
      <c r="H317" s="221">
        <v>62.5</v>
      </c>
      <c r="I317" s="222"/>
      <c r="J317" s="223">
        <f>ROUND(I317*H317,2)</f>
        <v>0</v>
      </c>
      <c r="K317" s="224"/>
      <c r="L317" s="44"/>
      <c r="M317" s="225" t="s">
        <v>1</v>
      </c>
      <c r="N317" s="226" t="s">
        <v>41</v>
      </c>
      <c r="O317" s="91"/>
      <c r="P317" s="227">
        <f>O317*H317</f>
        <v>0</v>
      </c>
      <c r="Q317" s="227">
        <v>1.0000000000000001E-05</v>
      </c>
      <c r="R317" s="227">
        <f>Q317*H317</f>
        <v>0.00062500000000000001</v>
      </c>
      <c r="S317" s="227">
        <v>0</v>
      </c>
      <c r="T317" s="228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9" t="s">
        <v>130</v>
      </c>
      <c r="AT317" s="229" t="s">
        <v>131</v>
      </c>
      <c r="AU317" s="229" t="s">
        <v>86</v>
      </c>
      <c r="AY317" s="17" t="s">
        <v>127</v>
      </c>
      <c r="BE317" s="230">
        <f>IF(N317="základní",J317,0)</f>
        <v>0</v>
      </c>
      <c r="BF317" s="230">
        <f>IF(N317="snížená",J317,0)</f>
        <v>0</v>
      </c>
      <c r="BG317" s="230">
        <f>IF(N317="zákl. přenesená",J317,0)</f>
        <v>0</v>
      </c>
      <c r="BH317" s="230">
        <f>IF(N317="sníž. přenesená",J317,0)</f>
        <v>0</v>
      </c>
      <c r="BI317" s="230">
        <f>IF(N317="nulová",J317,0)</f>
        <v>0</v>
      </c>
      <c r="BJ317" s="17" t="s">
        <v>84</v>
      </c>
      <c r="BK317" s="230">
        <f>ROUND(I317*H317,2)</f>
        <v>0</v>
      </c>
      <c r="BL317" s="17" t="s">
        <v>130</v>
      </c>
      <c r="BM317" s="229" t="s">
        <v>690</v>
      </c>
    </row>
    <row r="318" s="2" customFormat="1">
      <c r="A318" s="38"/>
      <c r="B318" s="39"/>
      <c r="C318" s="40"/>
      <c r="D318" s="231" t="s">
        <v>136</v>
      </c>
      <c r="E318" s="40"/>
      <c r="F318" s="232" t="s">
        <v>691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136</v>
      </c>
      <c r="AU318" s="17" t="s">
        <v>86</v>
      </c>
    </row>
    <row r="319" s="2" customFormat="1">
      <c r="A319" s="38"/>
      <c r="B319" s="39"/>
      <c r="C319" s="40"/>
      <c r="D319" s="250" t="s">
        <v>175</v>
      </c>
      <c r="E319" s="40"/>
      <c r="F319" s="251" t="s">
        <v>692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175</v>
      </c>
      <c r="AU319" s="17" t="s">
        <v>86</v>
      </c>
    </row>
    <row r="320" s="14" customFormat="1">
      <c r="A320" s="14"/>
      <c r="B320" s="256"/>
      <c r="C320" s="257"/>
      <c r="D320" s="231" t="s">
        <v>140</v>
      </c>
      <c r="E320" s="258" t="s">
        <v>1</v>
      </c>
      <c r="F320" s="259" t="s">
        <v>693</v>
      </c>
      <c r="G320" s="257"/>
      <c r="H320" s="258" t="s">
        <v>1</v>
      </c>
      <c r="I320" s="260"/>
      <c r="J320" s="257"/>
      <c r="K320" s="257"/>
      <c r="L320" s="261"/>
      <c r="M320" s="262"/>
      <c r="N320" s="263"/>
      <c r="O320" s="263"/>
      <c r="P320" s="263"/>
      <c r="Q320" s="263"/>
      <c r="R320" s="263"/>
      <c r="S320" s="263"/>
      <c r="T320" s="26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5" t="s">
        <v>140</v>
      </c>
      <c r="AU320" s="265" t="s">
        <v>86</v>
      </c>
      <c r="AV320" s="14" t="s">
        <v>84</v>
      </c>
      <c r="AW320" s="14" t="s">
        <v>32</v>
      </c>
      <c r="AX320" s="14" t="s">
        <v>76</v>
      </c>
      <c r="AY320" s="265" t="s">
        <v>127</v>
      </c>
    </row>
    <row r="321" s="13" customFormat="1">
      <c r="A321" s="13"/>
      <c r="B321" s="237"/>
      <c r="C321" s="238"/>
      <c r="D321" s="231" t="s">
        <v>140</v>
      </c>
      <c r="E321" s="239" t="s">
        <v>1</v>
      </c>
      <c r="F321" s="240" t="s">
        <v>694</v>
      </c>
      <c r="G321" s="238"/>
      <c r="H321" s="241">
        <v>62.5</v>
      </c>
      <c r="I321" s="242"/>
      <c r="J321" s="238"/>
      <c r="K321" s="238"/>
      <c r="L321" s="243"/>
      <c r="M321" s="244"/>
      <c r="N321" s="245"/>
      <c r="O321" s="245"/>
      <c r="P321" s="245"/>
      <c r="Q321" s="245"/>
      <c r="R321" s="245"/>
      <c r="S321" s="245"/>
      <c r="T321" s="24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7" t="s">
        <v>140</v>
      </c>
      <c r="AU321" s="247" t="s">
        <v>86</v>
      </c>
      <c r="AV321" s="13" t="s">
        <v>86</v>
      </c>
      <c r="AW321" s="13" t="s">
        <v>32</v>
      </c>
      <c r="AX321" s="13" t="s">
        <v>84</v>
      </c>
      <c r="AY321" s="247" t="s">
        <v>127</v>
      </c>
    </row>
    <row r="322" s="2" customFormat="1" ht="24.15" customHeight="1">
      <c r="A322" s="38"/>
      <c r="B322" s="39"/>
      <c r="C322" s="280" t="s">
        <v>695</v>
      </c>
      <c r="D322" s="280" t="s">
        <v>501</v>
      </c>
      <c r="E322" s="281" t="s">
        <v>696</v>
      </c>
      <c r="F322" s="282" t="s">
        <v>697</v>
      </c>
      <c r="G322" s="283" t="s">
        <v>309</v>
      </c>
      <c r="H322" s="284">
        <v>63.75</v>
      </c>
      <c r="I322" s="285"/>
      <c r="J322" s="286">
        <f>ROUND(I322*H322,2)</f>
        <v>0</v>
      </c>
      <c r="K322" s="287"/>
      <c r="L322" s="288"/>
      <c r="M322" s="289" t="s">
        <v>1</v>
      </c>
      <c r="N322" s="290" t="s">
        <v>41</v>
      </c>
      <c r="O322" s="91"/>
      <c r="P322" s="227">
        <f>O322*H322</f>
        <v>0</v>
      </c>
      <c r="Q322" s="227">
        <v>0.0035999999999999999</v>
      </c>
      <c r="R322" s="227">
        <f>Q322*H322</f>
        <v>0.22949999999999998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182</v>
      </c>
      <c r="AT322" s="229" t="s">
        <v>501</v>
      </c>
      <c r="AU322" s="229" t="s">
        <v>86</v>
      </c>
      <c r="AY322" s="17" t="s">
        <v>127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130</v>
      </c>
      <c r="BM322" s="229" t="s">
        <v>698</v>
      </c>
    </row>
    <row r="323" s="2" customFormat="1">
      <c r="A323" s="38"/>
      <c r="B323" s="39"/>
      <c r="C323" s="40"/>
      <c r="D323" s="231" t="s">
        <v>136</v>
      </c>
      <c r="E323" s="40"/>
      <c r="F323" s="232" t="s">
        <v>697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136</v>
      </c>
      <c r="AU323" s="17" t="s">
        <v>86</v>
      </c>
    </row>
    <row r="324" s="13" customFormat="1">
      <c r="A324" s="13"/>
      <c r="B324" s="237"/>
      <c r="C324" s="238"/>
      <c r="D324" s="231" t="s">
        <v>140</v>
      </c>
      <c r="E324" s="238"/>
      <c r="F324" s="240" t="s">
        <v>699</v>
      </c>
      <c r="G324" s="238"/>
      <c r="H324" s="241">
        <v>63.75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7" t="s">
        <v>140</v>
      </c>
      <c r="AU324" s="247" t="s">
        <v>86</v>
      </c>
      <c r="AV324" s="13" t="s">
        <v>86</v>
      </c>
      <c r="AW324" s="13" t="s">
        <v>4</v>
      </c>
      <c r="AX324" s="13" t="s">
        <v>84</v>
      </c>
      <c r="AY324" s="247" t="s">
        <v>127</v>
      </c>
    </row>
    <row r="325" s="2" customFormat="1" ht="24.15" customHeight="1">
      <c r="A325" s="38"/>
      <c r="B325" s="39"/>
      <c r="C325" s="217" t="s">
        <v>700</v>
      </c>
      <c r="D325" s="217" t="s">
        <v>131</v>
      </c>
      <c r="E325" s="218" t="s">
        <v>701</v>
      </c>
      <c r="F325" s="219" t="s">
        <v>702</v>
      </c>
      <c r="G325" s="220" t="s">
        <v>348</v>
      </c>
      <c r="H325" s="221">
        <v>18</v>
      </c>
      <c r="I325" s="222"/>
      <c r="J325" s="223">
        <f>ROUND(I325*H325,2)</f>
        <v>0</v>
      </c>
      <c r="K325" s="224"/>
      <c r="L325" s="44"/>
      <c r="M325" s="225" t="s">
        <v>1</v>
      </c>
      <c r="N325" s="226" t="s">
        <v>41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130</v>
      </c>
      <c r="AT325" s="229" t="s">
        <v>131</v>
      </c>
      <c r="AU325" s="229" t="s">
        <v>86</v>
      </c>
      <c r="AY325" s="17" t="s">
        <v>127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84</v>
      </c>
      <c r="BK325" s="230">
        <f>ROUND(I325*H325,2)</f>
        <v>0</v>
      </c>
      <c r="BL325" s="17" t="s">
        <v>130</v>
      </c>
      <c r="BM325" s="229" t="s">
        <v>703</v>
      </c>
    </row>
    <row r="326" s="2" customFormat="1">
      <c r="A326" s="38"/>
      <c r="B326" s="39"/>
      <c r="C326" s="40"/>
      <c r="D326" s="231" t="s">
        <v>136</v>
      </c>
      <c r="E326" s="40"/>
      <c r="F326" s="232" t="s">
        <v>704</v>
      </c>
      <c r="G326" s="40"/>
      <c r="H326" s="40"/>
      <c r="I326" s="233"/>
      <c r="J326" s="40"/>
      <c r="K326" s="40"/>
      <c r="L326" s="44"/>
      <c r="M326" s="234"/>
      <c r="N326" s="235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136</v>
      </c>
      <c r="AU326" s="17" t="s">
        <v>86</v>
      </c>
    </row>
    <row r="327" s="2" customFormat="1">
      <c r="A327" s="38"/>
      <c r="B327" s="39"/>
      <c r="C327" s="40"/>
      <c r="D327" s="250" t="s">
        <v>175</v>
      </c>
      <c r="E327" s="40"/>
      <c r="F327" s="251" t="s">
        <v>705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175</v>
      </c>
      <c r="AU327" s="17" t="s">
        <v>86</v>
      </c>
    </row>
    <row r="328" s="13" customFormat="1">
      <c r="A328" s="13"/>
      <c r="B328" s="237"/>
      <c r="C328" s="238"/>
      <c r="D328" s="231" t="s">
        <v>140</v>
      </c>
      <c r="E328" s="239" t="s">
        <v>1</v>
      </c>
      <c r="F328" s="240" t="s">
        <v>706</v>
      </c>
      <c r="G328" s="238"/>
      <c r="H328" s="241">
        <v>18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7" t="s">
        <v>140</v>
      </c>
      <c r="AU328" s="247" t="s">
        <v>86</v>
      </c>
      <c r="AV328" s="13" t="s">
        <v>86</v>
      </c>
      <c r="AW328" s="13" t="s">
        <v>32</v>
      </c>
      <c r="AX328" s="13" t="s">
        <v>84</v>
      </c>
      <c r="AY328" s="247" t="s">
        <v>127</v>
      </c>
    </row>
    <row r="329" s="2" customFormat="1" ht="16.5" customHeight="1">
      <c r="A329" s="38"/>
      <c r="B329" s="39"/>
      <c r="C329" s="280" t="s">
        <v>707</v>
      </c>
      <c r="D329" s="280" t="s">
        <v>501</v>
      </c>
      <c r="E329" s="281" t="s">
        <v>708</v>
      </c>
      <c r="F329" s="282" t="s">
        <v>709</v>
      </c>
      <c r="G329" s="283" t="s">
        <v>348</v>
      </c>
      <c r="H329" s="284">
        <v>6</v>
      </c>
      <c r="I329" s="285"/>
      <c r="J329" s="286">
        <f>ROUND(I329*H329,2)</f>
        <v>0</v>
      </c>
      <c r="K329" s="287"/>
      <c r="L329" s="288"/>
      <c r="M329" s="289" t="s">
        <v>1</v>
      </c>
      <c r="N329" s="290" t="s">
        <v>41</v>
      </c>
      <c r="O329" s="91"/>
      <c r="P329" s="227">
        <f>O329*H329</f>
        <v>0</v>
      </c>
      <c r="Q329" s="227">
        <v>0.00148</v>
      </c>
      <c r="R329" s="227">
        <f>Q329*H329</f>
        <v>0.008879999999999999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182</v>
      </c>
      <c r="AT329" s="229" t="s">
        <v>501</v>
      </c>
      <c r="AU329" s="229" t="s">
        <v>86</v>
      </c>
      <c r="AY329" s="17" t="s">
        <v>127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84</v>
      </c>
      <c r="BK329" s="230">
        <f>ROUND(I329*H329,2)</f>
        <v>0</v>
      </c>
      <c r="BL329" s="17" t="s">
        <v>130</v>
      </c>
      <c r="BM329" s="229" t="s">
        <v>710</v>
      </c>
    </row>
    <row r="330" s="2" customFormat="1">
      <c r="A330" s="38"/>
      <c r="B330" s="39"/>
      <c r="C330" s="40"/>
      <c r="D330" s="231" t="s">
        <v>136</v>
      </c>
      <c r="E330" s="40"/>
      <c r="F330" s="232" t="s">
        <v>709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136</v>
      </c>
      <c r="AU330" s="17" t="s">
        <v>86</v>
      </c>
    </row>
    <row r="331" s="13" customFormat="1">
      <c r="A331" s="13"/>
      <c r="B331" s="237"/>
      <c r="C331" s="238"/>
      <c r="D331" s="231" t="s">
        <v>140</v>
      </c>
      <c r="E331" s="239" t="s">
        <v>1</v>
      </c>
      <c r="F331" s="240" t="s">
        <v>169</v>
      </c>
      <c r="G331" s="238"/>
      <c r="H331" s="241">
        <v>6</v>
      </c>
      <c r="I331" s="242"/>
      <c r="J331" s="238"/>
      <c r="K331" s="238"/>
      <c r="L331" s="243"/>
      <c r="M331" s="244"/>
      <c r="N331" s="245"/>
      <c r="O331" s="245"/>
      <c r="P331" s="245"/>
      <c r="Q331" s="245"/>
      <c r="R331" s="245"/>
      <c r="S331" s="245"/>
      <c r="T331" s="24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7" t="s">
        <v>140</v>
      </c>
      <c r="AU331" s="247" t="s">
        <v>86</v>
      </c>
      <c r="AV331" s="13" t="s">
        <v>86</v>
      </c>
      <c r="AW331" s="13" t="s">
        <v>32</v>
      </c>
      <c r="AX331" s="13" t="s">
        <v>84</v>
      </c>
      <c r="AY331" s="247" t="s">
        <v>127</v>
      </c>
    </row>
    <row r="332" s="2" customFormat="1" ht="16.5" customHeight="1">
      <c r="A332" s="38"/>
      <c r="B332" s="39"/>
      <c r="C332" s="280" t="s">
        <v>711</v>
      </c>
      <c r="D332" s="280" t="s">
        <v>501</v>
      </c>
      <c r="E332" s="281" t="s">
        <v>712</v>
      </c>
      <c r="F332" s="282" t="s">
        <v>713</v>
      </c>
      <c r="G332" s="283" t="s">
        <v>348</v>
      </c>
      <c r="H332" s="284">
        <v>6</v>
      </c>
      <c r="I332" s="285"/>
      <c r="J332" s="286">
        <f>ROUND(I332*H332,2)</f>
        <v>0</v>
      </c>
      <c r="K332" s="287"/>
      <c r="L332" s="288"/>
      <c r="M332" s="289" t="s">
        <v>1</v>
      </c>
      <c r="N332" s="290" t="s">
        <v>41</v>
      </c>
      <c r="O332" s="91"/>
      <c r="P332" s="227">
        <f>O332*H332</f>
        <v>0</v>
      </c>
      <c r="Q332" s="227">
        <v>0.00087000000000000001</v>
      </c>
      <c r="R332" s="227">
        <f>Q332*H332</f>
        <v>0.0052199999999999998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182</v>
      </c>
      <c r="AT332" s="229" t="s">
        <v>501</v>
      </c>
      <c r="AU332" s="229" t="s">
        <v>86</v>
      </c>
      <c r="AY332" s="17" t="s">
        <v>127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130</v>
      </c>
      <c r="BM332" s="229" t="s">
        <v>714</v>
      </c>
    </row>
    <row r="333" s="2" customFormat="1">
      <c r="A333" s="38"/>
      <c r="B333" s="39"/>
      <c r="C333" s="40"/>
      <c r="D333" s="231" t="s">
        <v>136</v>
      </c>
      <c r="E333" s="40"/>
      <c r="F333" s="232" t="s">
        <v>713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136</v>
      </c>
      <c r="AU333" s="17" t="s">
        <v>86</v>
      </c>
    </row>
    <row r="334" s="13" customFormat="1">
      <c r="A334" s="13"/>
      <c r="B334" s="237"/>
      <c r="C334" s="238"/>
      <c r="D334" s="231" t="s">
        <v>140</v>
      </c>
      <c r="E334" s="239" t="s">
        <v>1</v>
      </c>
      <c r="F334" s="240" t="s">
        <v>169</v>
      </c>
      <c r="G334" s="238"/>
      <c r="H334" s="241">
        <v>6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7" t="s">
        <v>140</v>
      </c>
      <c r="AU334" s="247" t="s">
        <v>86</v>
      </c>
      <c r="AV334" s="13" t="s">
        <v>86</v>
      </c>
      <c r="AW334" s="13" t="s">
        <v>32</v>
      </c>
      <c r="AX334" s="13" t="s">
        <v>84</v>
      </c>
      <c r="AY334" s="247" t="s">
        <v>127</v>
      </c>
    </row>
    <row r="335" s="2" customFormat="1" ht="16.5" customHeight="1">
      <c r="A335" s="38"/>
      <c r="B335" s="39"/>
      <c r="C335" s="280" t="s">
        <v>715</v>
      </c>
      <c r="D335" s="280" t="s">
        <v>501</v>
      </c>
      <c r="E335" s="281" t="s">
        <v>716</v>
      </c>
      <c r="F335" s="282" t="s">
        <v>717</v>
      </c>
      <c r="G335" s="283" t="s">
        <v>348</v>
      </c>
      <c r="H335" s="284">
        <v>6</v>
      </c>
      <c r="I335" s="285"/>
      <c r="J335" s="286">
        <f>ROUND(I335*H335,2)</f>
        <v>0</v>
      </c>
      <c r="K335" s="287"/>
      <c r="L335" s="288"/>
      <c r="M335" s="289" t="s">
        <v>1</v>
      </c>
      <c r="N335" s="290" t="s">
        <v>41</v>
      </c>
      <c r="O335" s="91"/>
      <c r="P335" s="227">
        <f>O335*H335</f>
        <v>0</v>
      </c>
      <c r="Q335" s="227">
        <v>0.00123</v>
      </c>
      <c r="R335" s="227">
        <f>Q335*H335</f>
        <v>0.0073799999999999994</v>
      </c>
      <c r="S335" s="227">
        <v>0</v>
      </c>
      <c r="T335" s="228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9" t="s">
        <v>182</v>
      </c>
      <c r="AT335" s="229" t="s">
        <v>501</v>
      </c>
      <c r="AU335" s="229" t="s">
        <v>86</v>
      </c>
      <c r="AY335" s="17" t="s">
        <v>127</v>
      </c>
      <c r="BE335" s="230">
        <f>IF(N335="základní",J335,0)</f>
        <v>0</v>
      </c>
      <c r="BF335" s="230">
        <f>IF(N335="snížená",J335,0)</f>
        <v>0</v>
      </c>
      <c r="BG335" s="230">
        <f>IF(N335="zákl. přenesená",J335,0)</f>
        <v>0</v>
      </c>
      <c r="BH335" s="230">
        <f>IF(N335="sníž. přenesená",J335,0)</f>
        <v>0</v>
      </c>
      <c r="BI335" s="230">
        <f>IF(N335="nulová",J335,0)</f>
        <v>0</v>
      </c>
      <c r="BJ335" s="17" t="s">
        <v>84</v>
      </c>
      <c r="BK335" s="230">
        <f>ROUND(I335*H335,2)</f>
        <v>0</v>
      </c>
      <c r="BL335" s="17" t="s">
        <v>130</v>
      </c>
      <c r="BM335" s="229" t="s">
        <v>718</v>
      </c>
    </row>
    <row r="336" s="2" customFormat="1">
      <c r="A336" s="38"/>
      <c r="B336" s="39"/>
      <c r="C336" s="40"/>
      <c r="D336" s="231" t="s">
        <v>136</v>
      </c>
      <c r="E336" s="40"/>
      <c r="F336" s="232" t="s">
        <v>717</v>
      </c>
      <c r="G336" s="40"/>
      <c r="H336" s="40"/>
      <c r="I336" s="233"/>
      <c r="J336" s="40"/>
      <c r="K336" s="40"/>
      <c r="L336" s="44"/>
      <c r="M336" s="234"/>
      <c r="N336" s="235"/>
      <c r="O336" s="91"/>
      <c r="P336" s="91"/>
      <c r="Q336" s="91"/>
      <c r="R336" s="91"/>
      <c r="S336" s="91"/>
      <c r="T336" s="92"/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T336" s="17" t="s">
        <v>136</v>
      </c>
      <c r="AU336" s="17" t="s">
        <v>86</v>
      </c>
    </row>
    <row r="337" s="13" customFormat="1">
      <c r="A337" s="13"/>
      <c r="B337" s="237"/>
      <c r="C337" s="238"/>
      <c r="D337" s="231" t="s">
        <v>140</v>
      </c>
      <c r="E337" s="239" t="s">
        <v>1</v>
      </c>
      <c r="F337" s="240" t="s">
        <v>169</v>
      </c>
      <c r="G337" s="238"/>
      <c r="H337" s="241">
        <v>6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7" t="s">
        <v>140</v>
      </c>
      <c r="AU337" s="247" t="s">
        <v>86</v>
      </c>
      <c r="AV337" s="13" t="s">
        <v>86</v>
      </c>
      <c r="AW337" s="13" t="s">
        <v>32</v>
      </c>
      <c r="AX337" s="13" t="s">
        <v>84</v>
      </c>
      <c r="AY337" s="247" t="s">
        <v>127</v>
      </c>
    </row>
    <row r="338" s="2" customFormat="1" ht="21.75" customHeight="1">
      <c r="A338" s="38"/>
      <c r="B338" s="39"/>
      <c r="C338" s="217" t="s">
        <v>719</v>
      </c>
      <c r="D338" s="217" t="s">
        <v>131</v>
      </c>
      <c r="E338" s="218" t="s">
        <v>720</v>
      </c>
      <c r="F338" s="219" t="s">
        <v>721</v>
      </c>
      <c r="G338" s="220" t="s">
        <v>348</v>
      </c>
      <c r="H338" s="221">
        <v>4</v>
      </c>
      <c r="I338" s="222"/>
      <c r="J338" s="223">
        <f>ROUND(I338*H338,2)</f>
        <v>0</v>
      </c>
      <c r="K338" s="224"/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0.00165</v>
      </c>
      <c r="R338" s="227">
        <f>Q338*H338</f>
        <v>0.0066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130</v>
      </c>
      <c r="AT338" s="229" t="s">
        <v>131</v>
      </c>
      <c r="AU338" s="229" t="s">
        <v>86</v>
      </c>
      <c r="AY338" s="17" t="s">
        <v>127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130</v>
      </c>
      <c r="BM338" s="229" t="s">
        <v>722</v>
      </c>
    </row>
    <row r="339" s="2" customFormat="1">
      <c r="A339" s="38"/>
      <c r="B339" s="39"/>
      <c r="C339" s="40"/>
      <c r="D339" s="231" t="s">
        <v>136</v>
      </c>
      <c r="E339" s="40"/>
      <c r="F339" s="232" t="s">
        <v>723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136</v>
      </c>
      <c r="AU339" s="17" t="s">
        <v>86</v>
      </c>
    </row>
    <row r="340" s="14" customFormat="1">
      <c r="A340" s="14"/>
      <c r="B340" s="256"/>
      <c r="C340" s="257"/>
      <c r="D340" s="231" t="s">
        <v>140</v>
      </c>
      <c r="E340" s="258" t="s">
        <v>1</v>
      </c>
      <c r="F340" s="259" t="s">
        <v>724</v>
      </c>
      <c r="G340" s="257"/>
      <c r="H340" s="258" t="s">
        <v>1</v>
      </c>
      <c r="I340" s="260"/>
      <c r="J340" s="257"/>
      <c r="K340" s="257"/>
      <c r="L340" s="261"/>
      <c r="M340" s="262"/>
      <c r="N340" s="263"/>
      <c r="O340" s="263"/>
      <c r="P340" s="263"/>
      <c r="Q340" s="263"/>
      <c r="R340" s="263"/>
      <c r="S340" s="263"/>
      <c r="T340" s="26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5" t="s">
        <v>140</v>
      </c>
      <c r="AU340" s="265" t="s">
        <v>86</v>
      </c>
      <c r="AV340" s="14" t="s">
        <v>84</v>
      </c>
      <c r="AW340" s="14" t="s">
        <v>32</v>
      </c>
      <c r="AX340" s="14" t="s">
        <v>76</v>
      </c>
      <c r="AY340" s="265" t="s">
        <v>127</v>
      </c>
    </row>
    <row r="341" s="13" customFormat="1">
      <c r="A341" s="13"/>
      <c r="B341" s="237"/>
      <c r="C341" s="238"/>
      <c r="D341" s="231" t="s">
        <v>140</v>
      </c>
      <c r="E341" s="239" t="s">
        <v>1</v>
      </c>
      <c r="F341" s="240" t="s">
        <v>725</v>
      </c>
      <c r="G341" s="238"/>
      <c r="H341" s="241">
        <v>4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7" t="s">
        <v>140</v>
      </c>
      <c r="AU341" s="247" t="s">
        <v>86</v>
      </c>
      <c r="AV341" s="13" t="s">
        <v>86</v>
      </c>
      <c r="AW341" s="13" t="s">
        <v>32</v>
      </c>
      <c r="AX341" s="13" t="s">
        <v>84</v>
      </c>
      <c r="AY341" s="247" t="s">
        <v>127</v>
      </c>
    </row>
    <row r="342" s="2" customFormat="1" ht="24.15" customHeight="1">
      <c r="A342" s="38"/>
      <c r="B342" s="39"/>
      <c r="C342" s="280" t="s">
        <v>726</v>
      </c>
      <c r="D342" s="280" t="s">
        <v>501</v>
      </c>
      <c r="E342" s="281" t="s">
        <v>727</v>
      </c>
      <c r="F342" s="282" t="s">
        <v>728</v>
      </c>
      <c r="G342" s="283" t="s">
        <v>348</v>
      </c>
      <c r="H342" s="284">
        <v>4</v>
      </c>
      <c r="I342" s="285"/>
      <c r="J342" s="286">
        <f>ROUND(I342*H342,2)</f>
        <v>0</v>
      </c>
      <c r="K342" s="287"/>
      <c r="L342" s="288"/>
      <c r="M342" s="289" t="s">
        <v>1</v>
      </c>
      <c r="N342" s="290" t="s">
        <v>41</v>
      </c>
      <c r="O342" s="91"/>
      <c r="P342" s="227">
        <f>O342*H342</f>
        <v>0</v>
      </c>
      <c r="Q342" s="227">
        <v>0.014</v>
      </c>
      <c r="R342" s="227">
        <f>Q342*H342</f>
        <v>0.056000000000000001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182</v>
      </c>
      <c r="AT342" s="229" t="s">
        <v>501</v>
      </c>
      <c r="AU342" s="229" t="s">
        <v>86</v>
      </c>
      <c r="AY342" s="17" t="s">
        <v>127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130</v>
      </c>
      <c r="BM342" s="229" t="s">
        <v>729</v>
      </c>
    </row>
    <row r="343" s="2" customFormat="1">
      <c r="A343" s="38"/>
      <c r="B343" s="39"/>
      <c r="C343" s="40"/>
      <c r="D343" s="231" t="s">
        <v>136</v>
      </c>
      <c r="E343" s="40"/>
      <c r="F343" s="232" t="s">
        <v>728</v>
      </c>
      <c r="G343" s="40"/>
      <c r="H343" s="40"/>
      <c r="I343" s="233"/>
      <c r="J343" s="40"/>
      <c r="K343" s="40"/>
      <c r="L343" s="44"/>
      <c r="M343" s="234"/>
      <c r="N343" s="235"/>
      <c r="O343" s="91"/>
      <c r="P343" s="91"/>
      <c r="Q343" s="91"/>
      <c r="R343" s="91"/>
      <c r="S343" s="91"/>
      <c r="T343" s="92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136</v>
      </c>
      <c r="AU343" s="17" t="s">
        <v>86</v>
      </c>
    </row>
    <row r="344" s="13" customFormat="1">
      <c r="A344" s="13"/>
      <c r="B344" s="237"/>
      <c r="C344" s="238"/>
      <c r="D344" s="231" t="s">
        <v>140</v>
      </c>
      <c r="E344" s="239" t="s">
        <v>1</v>
      </c>
      <c r="F344" s="240" t="s">
        <v>730</v>
      </c>
      <c r="G344" s="238"/>
      <c r="H344" s="241">
        <v>4</v>
      </c>
      <c r="I344" s="242"/>
      <c r="J344" s="238"/>
      <c r="K344" s="238"/>
      <c r="L344" s="243"/>
      <c r="M344" s="244"/>
      <c r="N344" s="245"/>
      <c r="O344" s="245"/>
      <c r="P344" s="245"/>
      <c r="Q344" s="245"/>
      <c r="R344" s="245"/>
      <c r="S344" s="245"/>
      <c r="T344" s="246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7" t="s">
        <v>140</v>
      </c>
      <c r="AU344" s="247" t="s">
        <v>86</v>
      </c>
      <c r="AV344" s="13" t="s">
        <v>86</v>
      </c>
      <c r="AW344" s="13" t="s">
        <v>32</v>
      </c>
      <c r="AX344" s="13" t="s">
        <v>84</v>
      </c>
      <c r="AY344" s="247" t="s">
        <v>127</v>
      </c>
    </row>
    <row r="345" s="2" customFormat="1" ht="21.75" customHeight="1">
      <c r="A345" s="38"/>
      <c r="B345" s="39"/>
      <c r="C345" s="217" t="s">
        <v>731</v>
      </c>
      <c r="D345" s="217" t="s">
        <v>131</v>
      </c>
      <c r="E345" s="218" t="s">
        <v>732</v>
      </c>
      <c r="F345" s="219" t="s">
        <v>733</v>
      </c>
      <c r="G345" s="220" t="s">
        <v>309</v>
      </c>
      <c r="H345" s="221">
        <v>62.5</v>
      </c>
      <c r="I345" s="222"/>
      <c r="J345" s="223">
        <f>ROUND(I345*H345,2)</f>
        <v>0</v>
      </c>
      <c r="K345" s="224"/>
      <c r="L345" s="44"/>
      <c r="M345" s="225" t="s">
        <v>1</v>
      </c>
      <c r="N345" s="226" t="s">
        <v>41</v>
      </c>
      <c r="O345" s="91"/>
      <c r="P345" s="227">
        <f>O345*H345</f>
        <v>0</v>
      </c>
      <c r="Q345" s="227">
        <v>0</v>
      </c>
      <c r="R345" s="227">
        <f>Q345*H345</f>
        <v>0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130</v>
      </c>
      <c r="AT345" s="229" t="s">
        <v>131</v>
      </c>
      <c r="AU345" s="229" t="s">
        <v>86</v>
      </c>
      <c r="AY345" s="17" t="s">
        <v>127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84</v>
      </c>
      <c r="BK345" s="230">
        <f>ROUND(I345*H345,2)</f>
        <v>0</v>
      </c>
      <c r="BL345" s="17" t="s">
        <v>130</v>
      </c>
      <c r="BM345" s="229" t="s">
        <v>734</v>
      </c>
    </row>
    <row r="346" s="2" customFormat="1">
      <c r="A346" s="38"/>
      <c r="B346" s="39"/>
      <c r="C346" s="40"/>
      <c r="D346" s="231" t="s">
        <v>136</v>
      </c>
      <c r="E346" s="40"/>
      <c r="F346" s="232" t="s">
        <v>735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136</v>
      </c>
      <c r="AU346" s="17" t="s">
        <v>86</v>
      </c>
    </row>
    <row r="347" s="2" customFormat="1">
      <c r="A347" s="38"/>
      <c r="B347" s="39"/>
      <c r="C347" s="40"/>
      <c r="D347" s="250" t="s">
        <v>175</v>
      </c>
      <c r="E347" s="40"/>
      <c r="F347" s="251" t="s">
        <v>736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175</v>
      </c>
      <c r="AU347" s="17" t="s">
        <v>86</v>
      </c>
    </row>
    <row r="348" s="13" customFormat="1">
      <c r="A348" s="13"/>
      <c r="B348" s="237"/>
      <c r="C348" s="238"/>
      <c r="D348" s="231" t="s">
        <v>140</v>
      </c>
      <c r="E348" s="239" t="s">
        <v>1</v>
      </c>
      <c r="F348" s="240" t="s">
        <v>737</v>
      </c>
      <c r="G348" s="238"/>
      <c r="H348" s="241">
        <v>62.5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140</v>
      </c>
      <c r="AU348" s="247" t="s">
        <v>86</v>
      </c>
      <c r="AV348" s="13" t="s">
        <v>86</v>
      </c>
      <c r="AW348" s="13" t="s">
        <v>32</v>
      </c>
      <c r="AX348" s="13" t="s">
        <v>84</v>
      </c>
      <c r="AY348" s="247" t="s">
        <v>127</v>
      </c>
    </row>
    <row r="349" s="2" customFormat="1" ht="24.15" customHeight="1">
      <c r="A349" s="38"/>
      <c r="B349" s="39"/>
      <c r="C349" s="217" t="s">
        <v>738</v>
      </c>
      <c r="D349" s="217" t="s">
        <v>131</v>
      </c>
      <c r="E349" s="218" t="s">
        <v>739</v>
      </c>
      <c r="F349" s="219" t="s">
        <v>740</v>
      </c>
      <c r="G349" s="220" t="s">
        <v>348</v>
      </c>
      <c r="H349" s="221">
        <v>6</v>
      </c>
      <c r="I349" s="222"/>
      <c r="J349" s="223">
        <f>ROUND(I349*H349,2)</f>
        <v>0</v>
      </c>
      <c r="K349" s="224"/>
      <c r="L349" s="44"/>
      <c r="M349" s="225" t="s">
        <v>1</v>
      </c>
      <c r="N349" s="226" t="s">
        <v>41</v>
      </c>
      <c r="O349" s="91"/>
      <c r="P349" s="227">
        <f>O349*H349</f>
        <v>0</v>
      </c>
      <c r="Q349" s="227">
        <v>0.12422</v>
      </c>
      <c r="R349" s="227">
        <f>Q349*H349</f>
        <v>0.74531999999999998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130</v>
      </c>
      <c r="AT349" s="229" t="s">
        <v>131</v>
      </c>
      <c r="AU349" s="229" t="s">
        <v>86</v>
      </c>
      <c r="AY349" s="17" t="s">
        <v>127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84</v>
      </c>
      <c r="BK349" s="230">
        <f>ROUND(I349*H349,2)</f>
        <v>0</v>
      </c>
      <c r="BL349" s="17" t="s">
        <v>130</v>
      </c>
      <c r="BM349" s="229" t="s">
        <v>741</v>
      </c>
    </row>
    <row r="350" s="2" customFormat="1">
      <c r="A350" s="38"/>
      <c r="B350" s="39"/>
      <c r="C350" s="40"/>
      <c r="D350" s="231" t="s">
        <v>136</v>
      </c>
      <c r="E350" s="40"/>
      <c r="F350" s="232" t="s">
        <v>742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136</v>
      </c>
      <c r="AU350" s="17" t="s">
        <v>86</v>
      </c>
    </row>
    <row r="351" s="2" customFormat="1">
      <c r="A351" s="38"/>
      <c r="B351" s="39"/>
      <c r="C351" s="40"/>
      <c r="D351" s="250" t="s">
        <v>175</v>
      </c>
      <c r="E351" s="40"/>
      <c r="F351" s="251" t="s">
        <v>743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175</v>
      </c>
      <c r="AU351" s="17" t="s">
        <v>86</v>
      </c>
    </row>
    <row r="352" s="13" customFormat="1">
      <c r="A352" s="13"/>
      <c r="B352" s="237"/>
      <c r="C352" s="238"/>
      <c r="D352" s="231" t="s">
        <v>140</v>
      </c>
      <c r="E352" s="239" t="s">
        <v>1</v>
      </c>
      <c r="F352" s="240" t="s">
        <v>169</v>
      </c>
      <c r="G352" s="238"/>
      <c r="H352" s="241">
        <v>6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140</v>
      </c>
      <c r="AU352" s="247" t="s">
        <v>86</v>
      </c>
      <c r="AV352" s="13" t="s">
        <v>86</v>
      </c>
      <c r="AW352" s="13" t="s">
        <v>32</v>
      </c>
      <c r="AX352" s="13" t="s">
        <v>84</v>
      </c>
      <c r="AY352" s="247" t="s">
        <v>127</v>
      </c>
    </row>
    <row r="353" s="2" customFormat="1" ht="21.75" customHeight="1">
      <c r="A353" s="38"/>
      <c r="B353" s="39"/>
      <c r="C353" s="280" t="s">
        <v>744</v>
      </c>
      <c r="D353" s="280" t="s">
        <v>501</v>
      </c>
      <c r="E353" s="281" t="s">
        <v>745</v>
      </c>
      <c r="F353" s="282" t="s">
        <v>746</v>
      </c>
      <c r="G353" s="283" t="s">
        <v>348</v>
      </c>
      <c r="H353" s="284">
        <v>6</v>
      </c>
      <c r="I353" s="285"/>
      <c r="J353" s="286">
        <f>ROUND(I353*H353,2)</f>
        <v>0</v>
      </c>
      <c r="K353" s="287"/>
      <c r="L353" s="288"/>
      <c r="M353" s="289" t="s">
        <v>1</v>
      </c>
      <c r="N353" s="290" t="s">
        <v>41</v>
      </c>
      <c r="O353" s="91"/>
      <c r="P353" s="227">
        <f>O353*H353</f>
        <v>0</v>
      </c>
      <c r="Q353" s="227">
        <v>0.067000000000000004</v>
      </c>
      <c r="R353" s="227">
        <f>Q353*H353</f>
        <v>0.40200000000000002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182</v>
      </c>
      <c r="AT353" s="229" t="s">
        <v>501</v>
      </c>
      <c r="AU353" s="229" t="s">
        <v>86</v>
      </c>
      <c r="AY353" s="17" t="s">
        <v>127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130</v>
      </c>
      <c r="BM353" s="229" t="s">
        <v>747</v>
      </c>
    </row>
    <row r="354" s="2" customFormat="1">
      <c r="A354" s="38"/>
      <c r="B354" s="39"/>
      <c r="C354" s="40"/>
      <c r="D354" s="231" t="s">
        <v>136</v>
      </c>
      <c r="E354" s="40"/>
      <c r="F354" s="232" t="s">
        <v>746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136</v>
      </c>
      <c r="AU354" s="17" t="s">
        <v>86</v>
      </c>
    </row>
    <row r="355" s="2" customFormat="1" ht="24.15" customHeight="1">
      <c r="A355" s="38"/>
      <c r="B355" s="39"/>
      <c r="C355" s="217" t="s">
        <v>748</v>
      </c>
      <c r="D355" s="217" t="s">
        <v>131</v>
      </c>
      <c r="E355" s="218" t="s">
        <v>749</v>
      </c>
      <c r="F355" s="219" t="s">
        <v>750</v>
      </c>
      <c r="G355" s="220" t="s">
        <v>348</v>
      </c>
      <c r="H355" s="221">
        <v>2</v>
      </c>
      <c r="I355" s="222"/>
      <c r="J355" s="223">
        <f>ROUND(I355*H355,2)</f>
        <v>0</v>
      </c>
      <c r="K355" s="224"/>
      <c r="L355" s="44"/>
      <c r="M355" s="225" t="s">
        <v>1</v>
      </c>
      <c r="N355" s="226" t="s">
        <v>41</v>
      </c>
      <c r="O355" s="91"/>
      <c r="P355" s="227">
        <f>O355*H355</f>
        <v>0</v>
      </c>
      <c r="Q355" s="227">
        <v>0.02972</v>
      </c>
      <c r="R355" s="227">
        <f>Q355*H355</f>
        <v>0.05944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130</v>
      </c>
      <c r="AT355" s="229" t="s">
        <v>131</v>
      </c>
      <c r="AU355" s="229" t="s">
        <v>86</v>
      </c>
      <c r="AY355" s="17" t="s">
        <v>127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84</v>
      </c>
      <c r="BK355" s="230">
        <f>ROUND(I355*H355,2)</f>
        <v>0</v>
      </c>
      <c r="BL355" s="17" t="s">
        <v>130</v>
      </c>
      <c r="BM355" s="229" t="s">
        <v>751</v>
      </c>
    </row>
    <row r="356" s="2" customFormat="1">
      <c r="A356" s="38"/>
      <c r="B356" s="39"/>
      <c r="C356" s="40"/>
      <c r="D356" s="231" t="s">
        <v>136</v>
      </c>
      <c r="E356" s="40"/>
      <c r="F356" s="232" t="s">
        <v>752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136</v>
      </c>
      <c r="AU356" s="17" t="s">
        <v>86</v>
      </c>
    </row>
    <row r="357" s="2" customFormat="1">
      <c r="A357" s="38"/>
      <c r="B357" s="39"/>
      <c r="C357" s="40"/>
      <c r="D357" s="250" t="s">
        <v>175</v>
      </c>
      <c r="E357" s="40"/>
      <c r="F357" s="251" t="s">
        <v>753</v>
      </c>
      <c r="G357" s="40"/>
      <c r="H357" s="40"/>
      <c r="I357" s="233"/>
      <c r="J357" s="40"/>
      <c r="K357" s="40"/>
      <c r="L357" s="44"/>
      <c r="M357" s="234"/>
      <c r="N357" s="235"/>
      <c r="O357" s="91"/>
      <c r="P357" s="91"/>
      <c r="Q357" s="91"/>
      <c r="R357" s="91"/>
      <c r="S357" s="91"/>
      <c r="T357" s="92"/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T357" s="17" t="s">
        <v>175</v>
      </c>
      <c r="AU357" s="17" t="s">
        <v>86</v>
      </c>
    </row>
    <row r="358" s="13" customFormat="1">
      <c r="A358" s="13"/>
      <c r="B358" s="237"/>
      <c r="C358" s="238"/>
      <c r="D358" s="231" t="s">
        <v>140</v>
      </c>
      <c r="E358" s="239" t="s">
        <v>1</v>
      </c>
      <c r="F358" s="240" t="s">
        <v>86</v>
      </c>
      <c r="G358" s="238"/>
      <c r="H358" s="241">
        <v>2</v>
      </c>
      <c r="I358" s="242"/>
      <c r="J358" s="238"/>
      <c r="K358" s="238"/>
      <c r="L358" s="243"/>
      <c r="M358" s="244"/>
      <c r="N358" s="245"/>
      <c r="O358" s="245"/>
      <c r="P358" s="245"/>
      <c r="Q358" s="245"/>
      <c r="R358" s="245"/>
      <c r="S358" s="245"/>
      <c r="T358" s="246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7" t="s">
        <v>140</v>
      </c>
      <c r="AU358" s="247" t="s">
        <v>86</v>
      </c>
      <c r="AV358" s="13" t="s">
        <v>86</v>
      </c>
      <c r="AW358" s="13" t="s">
        <v>32</v>
      </c>
      <c r="AX358" s="13" t="s">
        <v>84</v>
      </c>
      <c r="AY358" s="247" t="s">
        <v>127</v>
      </c>
    </row>
    <row r="359" s="2" customFormat="1" ht="21.75" customHeight="1">
      <c r="A359" s="38"/>
      <c r="B359" s="39"/>
      <c r="C359" s="280" t="s">
        <v>754</v>
      </c>
      <c r="D359" s="280" t="s">
        <v>501</v>
      </c>
      <c r="E359" s="281" t="s">
        <v>755</v>
      </c>
      <c r="F359" s="282" t="s">
        <v>756</v>
      </c>
      <c r="G359" s="283" t="s">
        <v>348</v>
      </c>
      <c r="H359" s="284">
        <v>2</v>
      </c>
      <c r="I359" s="285"/>
      <c r="J359" s="286">
        <f>ROUND(I359*H359,2)</f>
        <v>0</v>
      </c>
      <c r="K359" s="287"/>
      <c r="L359" s="288"/>
      <c r="M359" s="289" t="s">
        <v>1</v>
      </c>
      <c r="N359" s="290" t="s">
        <v>41</v>
      </c>
      <c r="O359" s="91"/>
      <c r="P359" s="227">
        <f>O359*H359</f>
        <v>0</v>
      </c>
      <c r="Q359" s="227">
        <v>0.040000000000000001</v>
      </c>
      <c r="R359" s="227">
        <f>Q359*H359</f>
        <v>0.080000000000000002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182</v>
      </c>
      <c r="AT359" s="229" t="s">
        <v>501</v>
      </c>
      <c r="AU359" s="229" t="s">
        <v>86</v>
      </c>
      <c r="AY359" s="17" t="s">
        <v>127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84</v>
      </c>
      <c r="BK359" s="230">
        <f>ROUND(I359*H359,2)</f>
        <v>0</v>
      </c>
      <c r="BL359" s="17" t="s">
        <v>130</v>
      </c>
      <c r="BM359" s="229" t="s">
        <v>757</v>
      </c>
    </row>
    <row r="360" s="2" customFormat="1">
      <c r="A360" s="38"/>
      <c r="B360" s="39"/>
      <c r="C360" s="40"/>
      <c r="D360" s="231" t="s">
        <v>136</v>
      </c>
      <c r="E360" s="40"/>
      <c r="F360" s="232" t="s">
        <v>756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136</v>
      </c>
      <c r="AU360" s="17" t="s">
        <v>86</v>
      </c>
    </row>
    <row r="361" s="2" customFormat="1" ht="24.15" customHeight="1">
      <c r="A361" s="38"/>
      <c r="B361" s="39"/>
      <c r="C361" s="217" t="s">
        <v>758</v>
      </c>
      <c r="D361" s="217" t="s">
        <v>131</v>
      </c>
      <c r="E361" s="218" t="s">
        <v>759</v>
      </c>
      <c r="F361" s="219" t="s">
        <v>760</v>
      </c>
      <c r="G361" s="220" t="s">
        <v>348</v>
      </c>
      <c r="H361" s="221">
        <v>2</v>
      </c>
      <c r="I361" s="222"/>
      <c r="J361" s="223">
        <f>ROUND(I361*H361,2)</f>
        <v>0</v>
      </c>
      <c r="K361" s="224"/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0.02972</v>
      </c>
      <c r="R361" s="227">
        <f>Q361*H361</f>
        <v>0.05944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130</v>
      </c>
      <c r="AT361" s="229" t="s">
        <v>131</v>
      </c>
      <c r="AU361" s="229" t="s">
        <v>86</v>
      </c>
      <c r="AY361" s="17" t="s">
        <v>127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130</v>
      </c>
      <c r="BM361" s="229" t="s">
        <v>761</v>
      </c>
    </row>
    <row r="362" s="2" customFormat="1">
      <c r="A362" s="38"/>
      <c r="B362" s="39"/>
      <c r="C362" s="40"/>
      <c r="D362" s="231" t="s">
        <v>136</v>
      </c>
      <c r="E362" s="40"/>
      <c r="F362" s="232" t="s">
        <v>762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136</v>
      </c>
      <c r="AU362" s="17" t="s">
        <v>86</v>
      </c>
    </row>
    <row r="363" s="2" customFormat="1">
      <c r="A363" s="38"/>
      <c r="B363" s="39"/>
      <c r="C363" s="40"/>
      <c r="D363" s="250" t="s">
        <v>175</v>
      </c>
      <c r="E363" s="40"/>
      <c r="F363" s="251" t="s">
        <v>763</v>
      </c>
      <c r="G363" s="40"/>
      <c r="H363" s="40"/>
      <c r="I363" s="233"/>
      <c r="J363" s="40"/>
      <c r="K363" s="40"/>
      <c r="L363" s="44"/>
      <c r="M363" s="234"/>
      <c r="N363" s="235"/>
      <c r="O363" s="91"/>
      <c r="P363" s="91"/>
      <c r="Q363" s="91"/>
      <c r="R363" s="91"/>
      <c r="S363" s="91"/>
      <c r="T363" s="92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175</v>
      </c>
      <c r="AU363" s="17" t="s">
        <v>86</v>
      </c>
    </row>
    <row r="364" s="13" customFormat="1">
      <c r="A364" s="13"/>
      <c r="B364" s="237"/>
      <c r="C364" s="238"/>
      <c r="D364" s="231" t="s">
        <v>140</v>
      </c>
      <c r="E364" s="239" t="s">
        <v>1</v>
      </c>
      <c r="F364" s="240" t="s">
        <v>86</v>
      </c>
      <c r="G364" s="238"/>
      <c r="H364" s="241">
        <v>2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7" t="s">
        <v>140</v>
      </c>
      <c r="AU364" s="247" t="s">
        <v>86</v>
      </c>
      <c r="AV364" s="13" t="s">
        <v>86</v>
      </c>
      <c r="AW364" s="13" t="s">
        <v>32</v>
      </c>
      <c r="AX364" s="13" t="s">
        <v>84</v>
      </c>
      <c r="AY364" s="247" t="s">
        <v>127</v>
      </c>
    </row>
    <row r="365" s="2" customFormat="1" ht="21.75" customHeight="1">
      <c r="A365" s="38"/>
      <c r="B365" s="39"/>
      <c r="C365" s="280" t="s">
        <v>764</v>
      </c>
      <c r="D365" s="280" t="s">
        <v>501</v>
      </c>
      <c r="E365" s="281" t="s">
        <v>765</v>
      </c>
      <c r="F365" s="282" t="s">
        <v>766</v>
      </c>
      <c r="G365" s="283" t="s">
        <v>348</v>
      </c>
      <c r="H365" s="284">
        <v>2</v>
      </c>
      <c r="I365" s="285"/>
      <c r="J365" s="286">
        <f>ROUND(I365*H365,2)</f>
        <v>0</v>
      </c>
      <c r="K365" s="287"/>
      <c r="L365" s="288"/>
      <c r="M365" s="289" t="s">
        <v>1</v>
      </c>
      <c r="N365" s="290" t="s">
        <v>41</v>
      </c>
      <c r="O365" s="91"/>
      <c r="P365" s="227">
        <f>O365*H365</f>
        <v>0</v>
      </c>
      <c r="Q365" s="227">
        <v>0.058000000000000003</v>
      </c>
      <c r="R365" s="227">
        <f>Q365*H365</f>
        <v>0.11600000000000001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182</v>
      </c>
      <c r="AT365" s="229" t="s">
        <v>501</v>
      </c>
      <c r="AU365" s="229" t="s">
        <v>86</v>
      </c>
      <c r="AY365" s="17" t="s">
        <v>127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84</v>
      </c>
      <c r="BK365" s="230">
        <f>ROUND(I365*H365,2)</f>
        <v>0</v>
      </c>
      <c r="BL365" s="17" t="s">
        <v>130</v>
      </c>
      <c r="BM365" s="229" t="s">
        <v>767</v>
      </c>
    </row>
    <row r="366" s="2" customFormat="1">
      <c r="A366" s="38"/>
      <c r="B366" s="39"/>
      <c r="C366" s="40"/>
      <c r="D366" s="231" t="s">
        <v>136</v>
      </c>
      <c r="E366" s="40"/>
      <c r="F366" s="232" t="s">
        <v>766</v>
      </c>
      <c r="G366" s="40"/>
      <c r="H366" s="40"/>
      <c r="I366" s="233"/>
      <c r="J366" s="40"/>
      <c r="K366" s="40"/>
      <c r="L366" s="44"/>
      <c r="M366" s="234"/>
      <c r="N366" s="235"/>
      <c r="O366" s="91"/>
      <c r="P366" s="91"/>
      <c r="Q366" s="91"/>
      <c r="R366" s="91"/>
      <c r="S366" s="91"/>
      <c r="T366" s="92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136</v>
      </c>
      <c r="AU366" s="17" t="s">
        <v>86</v>
      </c>
    </row>
    <row r="367" s="2" customFormat="1" ht="24.15" customHeight="1">
      <c r="A367" s="38"/>
      <c r="B367" s="39"/>
      <c r="C367" s="217" t="s">
        <v>768</v>
      </c>
      <c r="D367" s="217" t="s">
        <v>131</v>
      </c>
      <c r="E367" s="218" t="s">
        <v>769</v>
      </c>
      <c r="F367" s="219" t="s">
        <v>770</v>
      </c>
      <c r="G367" s="220" t="s">
        <v>348</v>
      </c>
      <c r="H367" s="221">
        <v>2</v>
      </c>
      <c r="I367" s="222"/>
      <c r="J367" s="223">
        <f>ROUND(I367*H367,2)</f>
        <v>0</v>
      </c>
      <c r="K367" s="224"/>
      <c r="L367" s="44"/>
      <c r="M367" s="225" t="s">
        <v>1</v>
      </c>
      <c r="N367" s="226" t="s">
        <v>41</v>
      </c>
      <c r="O367" s="91"/>
      <c r="P367" s="227">
        <f>O367*H367</f>
        <v>0</v>
      </c>
      <c r="Q367" s="227">
        <v>0.02972</v>
      </c>
      <c r="R367" s="227">
        <f>Q367*H367</f>
        <v>0.05944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130</v>
      </c>
      <c r="AT367" s="229" t="s">
        <v>131</v>
      </c>
      <c r="AU367" s="229" t="s">
        <v>86</v>
      </c>
      <c r="AY367" s="17" t="s">
        <v>127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130</v>
      </c>
      <c r="BM367" s="229" t="s">
        <v>771</v>
      </c>
    </row>
    <row r="368" s="2" customFormat="1">
      <c r="A368" s="38"/>
      <c r="B368" s="39"/>
      <c r="C368" s="40"/>
      <c r="D368" s="231" t="s">
        <v>136</v>
      </c>
      <c r="E368" s="40"/>
      <c r="F368" s="232" t="s">
        <v>772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136</v>
      </c>
      <c r="AU368" s="17" t="s">
        <v>86</v>
      </c>
    </row>
    <row r="369" s="2" customFormat="1">
      <c r="A369" s="38"/>
      <c r="B369" s="39"/>
      <c r="C369" s="40"/>
      <c r="D369" s="250" t="s">
        <v>175</v>
      </c>
      <c r="E369" s="40"/>
      <c r="F369" s="251" t="s">
        <v>773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175</v>
      </c>
      <c r="AU369" s="17" t="s">
        <v>86</v>
      </c>
    </row>
    <row r="370" s="13" customFormat="1">
      <c r="A370" s="13"/>
      <c r="B370" s="237"/>
      <c r="C370" s="238"/>
      <c r="D370" s="231" t="s">
        <v>140</v>
      </c>
      <c r="E370" s="239" t="s">
        <v>1</v>
      </c>
      <c r="F370" s="240" t="s">
        <v>86</v>
      </c>
      <c r="G370" s="238"/>
      <c r="H370" s="241">
        <v>2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7" t="s">
        <v>140</v>
      </c>
      <c r="AU370" s="247" t="s">
        <v>86</v>
      </c>
      <c r="AV370" s="13" t="s">
        <v>86</v>
      </c>
      <c r="AW370" s="13" t="s">
        <v>32</v>
      </c>
      <c r="AX370" s="13" t="s">
        <v>84</v>
      </c>
      <c r="AY370" s="247" t="s">
        <v>127</v>
      </c>
    </row>
    <row r="371" s="2" customFormat="1" ht="21.75" customHeight="1">
      <c r="A371" s="38"/>
      <c r="B371" s="39"/>
      <c r="C371" s="280" t="s">
        <v>774</v>
      </c>
      <c r="D371" s="280" t="s">
        <v>501</v>
      </c>
      <c r="E371" s="281" t="s">
        <v>775</v>
      </c>
      <c r="F371" s="282" t="s">
        <v>776</v>
      </c>
      <c r="G371" s="283" t="s">
        <v>348</v>
      </c>
      <c r="H371" s="284">
        <v>2</v>
      </c>
      <c r="I371" s="285"/>
      <c r="J371" s="286">
        <f>ROUND(I371*H371,2)</f>
        <v>0</v>
      </c>
      <c r="K371" s="287"/>
      <c r="L371" s="288"/>
      <c r="M371" s="289" t="s">
        <v>1</v>
      </c>
      <c r="N371" s="290" t="s">
        <v>41</v>
      </c>
      <c r="O371" s="91"/>
      <c r="P371" s="227">
        <f>O371*H371</f>
        <v>0</v>
      </c>
      <c r="Q371" s="227">
        <v>0.111</v>
      </c>
      <c r="R371" s="227">
        <f>Q371*H371</f>
        <v>0.222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182</v>
      </c>
      <c r="AT371" s="229" t="s">
        <v>501</v>
      </c>
      <c r="AU371" s="229" t="s">
        <v>86</v>
      </c>
      <c r="AY371" s="17" t="s">
        <v>127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84</v>
      </c>
      <c r="BK371" s="230">
        <f>ROUND(I371*H371,2)</f>
        <v>0</v>
      </c>
      <c r="BL371" s="17" t="s">
        <v>130</v>
      </c>
      <c r="BM371" s="229" t="s">
        <v>777</v>
      </c>
    </row>
    <row r="372" s="2" customFormat="1">
      <c r="A372" s="38"/>
      <c r="B372" s="39"/>
      <c r="C372" s="40"/>
      <c r="D372" s="231" t="s">
        <v>136</v>
      </c>
      <c r="E372" s="40"/>
      <c r="F372" s="232" t="s">
        <v>776</v>
      </c>
      <c r="G372" s="40"/>
      <c r="H372" s="40"/>
      <c r="I372" s="233"/>
      <c r="J372" s="40"/>
      <c r="K372" s="40"/>
      <c r="L372" s="44"/>
      <c r="M372" s="234"/>
      <c r="N372" s="235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136</v>
      </c>
      <c r="AU372" s="17" t="s">
        <v>86</v>
      </c>
    </row>
    <row r="373" s="2" customFormat="1" ht="24.15" customHeight="1">
      <c r="A373" s="38"/>
      <c r="B373" s="39"/>
      <c r="C373" s="217" t="s">
        <v>778</v>
      </c>
      <c r="D373" s="217" t="s">
        <v>131</v>
      </c>
      <c r="E373" s="218" t="s">
        <v>779</v>
      </c>
      <c r="F373" s="219" t="s">
        <v>780</v>
      </c>
      <c r="G373" s="220" t="s">
        <v>348</v>
      </c>
      <c r="H373" s="221">
        <v>4</v>
      </c>
      <c r="I373" s="222"/>
      <c r="J373" s="223">
        <f>ROUND(I373*H373,2)</f>
        <v>0</v>
      </c>
      <c r="K373" s="224"/>
      <c r="L373" s="44"/>
      <c r="M373" s="225" t="s">
        <v>1</v>
      </c>
      <c r="N373" s="226" t="s">
        <v>41</v>
      </c>
      <c r="O373" s="91"/>
      <c r="P373" s="227">
        <f>O373*H373</f>
        <v>0</v>
      </c>
      <c r="Q373" s="227">
        <v>0.02972</v>
      </c>
      <c r="R373" s="227">
        <f>Q373*H373</f>
        <v>0.11888</v>
      </c>
      <c r="S373" s="227">
        <v>0</v>
      </c>
      <c r="T373" s="228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29" t="s">
        <v>130</v>
      </c>
      <c r="AT373" s="229" t="s">
        <v>131</v>
      </c>
      <c r="AU373" s="229" t="s">
        <v>86</v>
      </c>
      <c r="AY373" s="17" t="s">
        <v>127</v>
      </c>
      <c r="BE373" s="230">
        <f>IF(N373="základní",J373,0)</f>
        <v>0</v>
      </c>
      <c r="BF373" s="230">
        <f>IF(N373="snížená",J373,0)</f>
        <v>0</v>
      </c>
      <c r="BG373" s="230">
        <f>IF(N373="zákl. přenesená",J373,0)</f>
        <v>0</v>
      </c>
      <c r="BH373" s="230">
        <f>IF(N373="sníž. přenesená",J373,0)</f>
        <v>0</v>
      </c>
      <c r="BI373" s="230">
        <f>IF(N373="nulová",J373,0)</f>
        <v>0</v>
      </c>
      <c r="BJ373" s="17" t="s">
        <v>84</v>
      </c>
      <c r="BK373" s="230">
        <f>ROUND(I373*H373,2)</f>
        <v>0</v>
      </c>
      <c r="BL373" s="17" t="s">
        <v>130</v>
      </c>
      <c r="BM373" s="229" t="s">
        <v>781</v>
      </c>
    </row>
    <row r="374" s="2" customFormat="1">
      <c r="A374" s="38"/>
      <c r="B374" s="39"/>
      <c r="C374" s="40"/>
      <c r="D374" s="231" t="s">
        <v>136</v>
      </c>
      <c r="E374" s="40"/>
      <c r="F374" s="232" t="s">
        <v>782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136</v>
      </c>
      <c r="AU374" s="17" t="s">
        <v>86</v>
      </c>
    </row>
    <row r="375" s="2" customFormat="1">
      <c r="A375" s="38"/>
      <c r="B375" s="39"/>
      <c r="C375" s="40"/>
      <c r="D375" s="250" t="s">
        <v>175</v>
      </c>
      <c r="E375" s="40"/>
      <c r="F375" s="251" t="s">
        <v>783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175</v>
      </c>
      <c r="AU375" s="17" t="s">
        <v>86</v>
      </c>
    </row>
    <row r="376" s="13" customFormat="1">
      <c r="A376" s="13"/>
      <c r="B376" s="237"/>
      <c r="C376" s="238"/>
      <c r="D376" s="231" t="s">
        <v>140</v>
      </c>
      <c r="E376" s="239" t="s">
        <v>1</v>
      </c>
      <c r="F376" s="240" t="s">
        <v>130</v>
      </c>
      <c r="G376" s="238"/>
      <c r="H376" s="241">
        <v>4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7" t="s">
        <v>140</v>
      </c>
      <c r="AU376" s="247" t="s">
        <v>86</v>
      </c>
      <c r="AV376" s="13" t="s">
        <v>86</v>
      </c>
      <c r="AW376" s="13" t="s">
        <v>32</v>
      </c>
      <c r="AX376" s="13" t="s">
        <v>84</v>
      </c>
      <c r="AY376" s="247" t="s">
        <v>127</v>
      </c>
    </row>
    <row r="377" s="2" customFormat="1" ht="24.15" customHeight="1">
      <c r="A377" s="38"/>
      <c r="B377" s="39"/>
      <c r="C377" s="280" t="s">
        <v>784</v>
      </c>
      <c r="D377" s="280" t="s">
        <v>501</v>
      </c>
      <c r="E377" s="281" t="s">
        <v>785</v>
      </c>
      <c r="F377" s="282" t="s">
        <v>786</v>
      </c>
      <c r="G377" s="283" t="s">
        <v>348</v>
      </c>
      <c r="H377" s="284">
        <v>4</v>
      </c>
      <c r="I377" s="285"/>
      <c r="J377" s="286">
        <f>ROUND(I377*H377,2)</f>
        <v>0</v>
      </c>
      <c r="K377" s="287"/>
      <c r="L377" s="288"/>
      <c r="M377" s="289" t="s">
        <v>1</v>
      </c>
      <c r="N377" s="290" t="s">
        <v>41</v>
      </c>
      <c r="O377" s="91"/>
      <c r="P377" s="227">
        <f>O377*H377</f>
        <v>0</v>
      </c>
      <c r="Q377" s="227">
        <v>0.057000000000000002</v>
      </c>
      <c r="R377" s="227">
        <f>Q377*H377</f>
        <v>0.22800000000000001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182</v>
      </c>
      <c r="AT377" s="229" t="s">
        <v>501</v>
      </c>
      <c r="AU377" s="229" t="s">
        <v>86</v>
      </c>
      <c r="AY377" s="17" t="s">
        <v>127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84</v>
      </c>
      <c r="BK377" s="230">
        <f>ROUND(I377*H377,2)</f>
        <v>0</v>
      </c>
      <c r="BL377" s="17" t="s">
        <v>130</v>
      </c>
      <c r="BM377" s="229" t="s">
        <v>787</v>
      </c>
    </row>
    <row r="378" s="2" customFormat="1">
      <c r="A378" s="38"/>
      <c r="B378" s="39"/>
      <c r="C378" s="40"/>
      <c r="D378" s="231" t="s">
        <v>136</v>
      </c>
      <c r="E378" s="40"/>
      <c r="F378" s="232" t="s">
        <v>786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136</v>
      </c>
      <c r="AU378" s="17" t="s">
        <v>86</v>
      </c>
    </row>
    <row r="379" s="2" customFormat="1" ht="24.15" customHeight="1">
      <c r="A379" s="38"/>
      <c r="B379" s="39"/>
      <c r="C379" s="217" t="s">
        <v>788</v>
      </c>
      <c r="D379" s="217" t="s">
        <v>131</v>
      </c>
      <c r="E379" s="218" t="s">
        <v>789</v>
      </c>
      <c r="F379" s="219" t="s">
        <v>790</v>
      </c>
      <c r="G379" s="220" t="s">
        <v>348</v>
      </c>
      <c r="H379" s="221">
        <v>2</v>
      </c>
      <c r="I379" s="222"/>
      <c r="J379" s="223">
        <f>ROUND(I379*H379,2)</f>
        <v>0</v>
      </c>
      <c r="K379" s="224"/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0.02972</v>
      </c>
      <c r="R379" s="227">
        <f>Q379*H379</f>
        <v>0.05944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130</v>
      </c>
      <c r="AT379" s="229" t="s">
        <v>131</v>
      </c>
      <c r="AU379" s="229" t="s">
        <v>86</v>
      </c>
      <c r="AY379" s="17" t="s">
        <v>127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130</v>
      </c>
      <c r="BM379" s="229" t="s">
        <v>791</v>
      </c>
    </row>
    <row r="380" s="2" customFormat="1">
      <c r="A380" s="38"/>
      <c r="B380" s="39"/>
      <c r="C380" s="40"/>
      <c r="D380" s="231" t="s">
        <v>136</v>
      </c>
      <c r="E380" s="40"/>
      <c r="F380" s="232" t="s">
        <v>792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136</v>
      </c>
      <c r="AU380" s="17" t="s">
        <v>86</v>
      </c>
    </row>
    <row r="381" s="2" customFormat="1">
      <c r="A381" s="38"/>
      <c r="B381" s="39"/>
      <c r="C381" s="40"/>
      <c r="D381" s="250" t="s">
        <v>175</v>
      </c>
      <c r="E381" s="40"/>
      <c r="F381" s="251" t="s">
        <v>793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175</v>
      </c>
      <c r="AU381" s="17" t="s">
        <v>86</v>
      </c>
    </row>
    <row r="382" s="13" customFormat="1">
      <c r="A382" s="13"/>
      <c r="B382" s="237"/>
      <c r="C382" s="238"/>
      <c r="D382" s="231" t="s">
        <v>140</v>
      </c>
      <c r="E382" s="239" t="s">
        <v>1</v>
      </c>
      <c r="F382" s="240" t="s">
        <v>86</v>
      </c>
      <c r="G382" s="238"/>
      <c r="H382" s="241">
        <v>2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7" t="s">
        <v>140</v>
      </c>
      <c r="AU382" s="247" t="s">
        <v>86</v>
      </c>
      <c r="AV382" s="13" t="s">
        <v>86</v>
      </c>
      <c r="AW382" s="13" t="s">
        <v>32</v>
      </c>
      <c r="AX382" s="13" t="s">
        <v>84</v>
      </c>
      <c r="AY382" s="247" t="s">
        <v>127</v>
      </c>
    </row>
    <row r="383" s="2" customFormat="1" ht="24.15" customHeight="1">
      <c r="A383" s="38"/>
      <c r="B383" s="39"/>
      <c r="C383" s="280" t="s">
        <v>794</v>
      </c>
      <c r="D383" s="280" t="s">
        <v>501</v>
      </c>
      <c r="E383" s="281" t="s">
        <v>795</v>
      </c>
      <c r="F383" s="282" t="s">
        <v>796</v>
      </c>
      <c r="G383" s="283" t="s">
        <v>348</v>
      </c>
      <c r="H383" s="284">
        <v>2</v>
      </c>
      <c r="I383" s="285"/>
      <c r="J383" s="286">
        <f>ROUND(I383*H383,2)</f>
        <v>0</v>
      </c>
      <c r="K383" s="287"/>
      <c r="L383" s="288"/>
      <c r="M383" s="289" t="s">
        <v>1</v>
      </c>
      <c r="N383" s="290" t="s">
        <v>41</v>
      </c>
      <c r="O383" s="91"/>
      <c r="P383" s="227">
        <f>O383*H383</f>
        <v>0</v>
      </c>
      <c r="Q383" s="227">
        <v>0.11</v>
      </c>
      <c r="R383" s="227">
        <f>Q383*H383</f>
        <v>0.22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182</v>
      </c>
      <c r="AT383" s="229" t="s">
        <v>501</v>
      </c>
      <c r="AU383" s="229" t="s">
        <v>86</v>
      </c>
      <c r="AY383" s="17" t="s">
        <v>127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84</v>
      </c>
      <c r="BK383" s="230">
        <f>ROUND(I383*H383,2)</f>
        <v>0</v>
      </c>
      <c r="BL383" s="17" t="s">
        <v>130</v>
      </c>
      <c r="BM383" s="229" t="s">
        <v>797</v>
      </c>
    </row>
    <row r="384" s="2" customFormat="1">
      <c r="A384" s="38"/>
      <c r="B384" s="39"/>
      <c r="C384" s="40"/>
      <c r="D384" s="231" t="s">
        <v>136</v>
      </c>
      <c r="E384" s="40"/>
      <c r="F384" s="232" t="s">
        <v>796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136</v>
      </c>
      <c r="AU384" s="17" t="s">
        <v>86</v>
      </c>
    </row>
    <row r="385" s="2" customFormat="1" ht="24.15" customHeight="1">
      <c r="A385" s="38"/>
      <c r="B385" s="39"/>
      <c r="C385" s="217" t="s">
        <v>798</v>
      </c>
      <c r="D385" s="217" t="s">
        <v>131</v>
      </c>
      <c r="E385" s="218" t="s">
        <v>799</v>
      </c>
      <c r="F385" s="219" t="s">
        <v>800</v>
      </c>
      <c r="G385" s="220" t="s">
        <v>348</v>
      </c>
      <c r="H385" s="221">
        <v>1</v>
      </c>
      <c r="I385" s="222"/>
      <c r="J385" s="223">
        <f>ROUND(I385*H385,2)</f>
        <v>0</v>
      </c>
      <c r="K385" s="224"/>
      <c r="L385" s="44"/>
      <c r="M385" s="225" t="s">
        <v>1</v>
      </c>
      <c r="N385" s="226" t="s">
        <v>41</v>
      </c>
      <c r="O385" s="91"/>
      <c r="P385" s="227">
        <f>O385*H385</f>
        <v>0</v>
      </c>
      <c r="Q385" s="227">
        <v>0.02972</v>
      </c>
      <c r="R385" s="227">
        <f>Q385*H385</f>
        <v>0.02972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130</v>
      </c>
      <c r="AT385" s="229" t="s">
        <v>131</v>
      </c>
      <c r="AU385" s="229" t="s">
        <v>86</v>
      </c>
      <c r="AY385" s="17" t="s">
        <v>127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84</v>
      </c>
      <c r="BK385" s="230">
        <f>ROUND(I385*H385,2)</f>
        <v>0</v>
      </c>
      <c r="BL385" s="17" t="s">
        <v>130</v>
      </c>
      <c r="BM385" s="229" t="s">
        <v>801</v>
      </c>
    </row>
    <row r="386" s="2" customFormat="1">
      <c r="A386" s="38"/>
      <c r="B386" s="39"/>
      <c r="C386" s="40"/>
      <c r="D386" s="231" t="s">
        <v>136</v>
      </c>
      <c r="E386" s="40"/>
      <c r="F386" s="232" t="s">
        <v>802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136</v>
      </c>
      <c r="AU386" s="17" t="s">
        <v>86</v>
      </c>
    </row>
    <row r="387" s="2" customFormat="1">
      <c r="A387" s="38"/>
      <c r="B387" s="39"/>
      <c r="C387" s="40"/>
      <c r="D387" s="250" t="s">
        <v>175</v>
      </c>
      <c r="E387" s="40"/>
      <c r="F387" s="251" t="s">
        <v>803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175</v>
      </c>
      <c r="AU387" s="17" t="s">
        <v>86</v>
      </c>
    </row>
    <row r="388" s="13" customFormat="1">
      <c r="A388" s="13"/>
      <c r="B388" s="237"/>
      <c r="C388" s="238"/>
      <c r="D388" s="231" t="s">
        <v>140</v>
      </c>
      <c r="E388" s="239" t="s">
        <v>1</v>
      </c>
      <c r="F388" s="240" t="s">
        <v>84</v>
      </c>
      <c r="G388" s="238"/>
      <c r="H388" s="241">
        <v>1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140</v>
      </c>
      <c r="AU388" s="247" t="s">
        <v>86</v>
      </c>
      <c r="AV388" s="13" t="s">
        <v>86</v>
      </c>
      <c r="AW388" s="13" t="s">
        <v>32</v>
      </c>
      <c r="AX388" s="13" t="s">
        <v>84</v>
      </c>
      <c r="AY388" s="247" t="s">
        <v>127</v>
      </c>
    </row>
    <row r="389" s="2" customFormat="1" ht="24.15" customHeight="1">
      <c r="A389" s="38"/>
      <c r="B389" s="39"/>
      <c r="C389" s="280" t="s">
        <v>804</v>
      </c>
      <c r="D389" s="280" t="s">
        <v>501</v>
      </c>
      <c r="E389" s="281" t="s">
        <v>805</v>
      </c>
      <c r="F389" s="282" t="s">
        <v>806</v>
      </c>
      <c r="G389" s="283" t="s">
        <v>348</v>
      </c>
      <c r="H389" s="284">
        <v>1</v>
      </c>
      <c r="I389" s="285"/>
      <c r="J389" s="286">
        <f>ROUND(I389*H389,2)</f>
        <v>0</v>
      </c>
      <c r="K389" s="287"/>
      <c r="L389" s="288"/>
      <c r="M389" s="289" t="s">
        <v>1</v>
      </c>
      <c r="N389" s="290" t="s">
        <v>41</v>
      </c>
      <c r="O389" s="91"/>
      <c r="P389" s="227">
        <f>O389*H389</f>
        <v>0</v>
      </c>
      <c r="Q389" s="227">
        <v>0.089999999999999997</v>
      </c>
      <c r="R389" s="227">
        <f>Q389*H389</f>
        <v>0.089999999999999997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182</v>
      </c>
      <c r="AT389" s="229" t="s">
        <v>501</v>
      </c>
      <c r="AU389" s="229" t="s">
        <v>86</v>
      </c>
      <c r="AY389" s="17" t="s">
        <v>127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84</v>
      </c>
      <c r="BK389" s="230">
        <f>ROUND(I389*H389,2)</f>
        <v>0</v>
      </c>
      <c r="BL389" s="17" t="s">
        <v>130</v>
      </c>
      <c r="BM389" s="229" t="s">
        <v>807</v>
      </c>
    </row>
    <row r="390" s="2" customFormat="1">
      <c r="A390" s="38"/>
      <c r="B390" s="39"/>
      <c r="C390" s="40"/>
      <c r="D390" s="231" t="s">
        <v>136</v>
      </c>
      <c r="E390" s="40"/>
      <c r="F390" s="232" t="s">
        <v>806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136</v>
      </c>
      <c r="AU390" s="17" t="s">
        <v>86</v>
      </c>
    </row>
    <row r="391" s="2" customFormat="1" ht="24.15" customHeight="1">
      <c r="A391" s="38"/>
      <c r="B391" s="39"/>
      <c r="C391" s="217" t="s">
        <v>808</v>
      </c>
      <c r="D391" s="217" t="s">
        <v>131</v>
      </c>
      <c r="E391" s="218" t="s">
        <v>809</v>
      </c>
      <c r="F391" s="219" t="s">
        <v>810</v>
      </c>
      <c r="G391" s="220" t="s">
        <v>348</v>
      </c>
      <c r="H391" s="221">
        <v>5</v>
      </c>
      <c r="I391" s="222"/>
      <c r="J391" s="223">
        <f>ROUND(I391*H391,2)</f>
        <v>0</v>
      </c>
      <c r="K391" s="224"/>
      <c r="L391" s="44"/>
      <c r="M391" s="225" t="s">
        <v>1</v>
      </c>
      <c r="N391" s="226" t="s">
        <v>41</v>
      </c>
      <c r="O391" s="91"/>
      <c r="P391" s="227">
        <f>O391*H391</f>
        <v>0</v>
      </c>
      <c r="Q391" s="227">
        <v>0.02972</v>
      </c>
      <c r="R391" s="227">
        <f>Q391*H391</f>
        <v>0.14860000000000001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130</v>
      </c>
      <c r="AT391" s="229" t="s">
        <v>131</v>
      </c>
      <c r="AU391" s="229" t="s">
        <v>86</v>
      </c>
      <c r="AY391" s="17" t="s">
        <v>127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84</v>
      </c>
      <c r="BK391" s="230">
        <f>ROUND(I391*H391,2)</f>
        <v>0</v>
      </c>
      <c r="BL391" s="17" t="s">
        <v>130</v>
      </c>
      <c r="BM391" s="229" t="s">
        <v>811</v>
      </c>
    </row>
    <row r="392" s="2" customFormat="1">
      <c r="A392" s="38"/>
      <c r="B392" s="39"/>
      <c r="C392" s="40"/>
      <c r="D392" s="231" t="s">
        <v>136</v>
      </c>
      <c r="E392" s="40"/>
      <c r="F392" s="232" t="s">
        <v>812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136</v>
      </c>
      <c r="AU392" s="17" t="s">
        <v>86</v>
      </c>
    </row>
    <row r="393" s="2" customFormat="1">
      <c r="A393" s="38"/>
      <c r="B393" s="39"/>
      <c r="C393" s="40"/>
      <c r="D393" s="250" t="s">
        <v>175</v>
      </c>
      <c r="E393" s="40"/>
      <c r="F393" s="251" t="s">
        <v>813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175</v>
      </c>
      <c r="AU393" s="17" t="s">
        <v>86</v>
      </c>
    </row>
    <row r="394" s="13" customFormat="1">
      <c r="A394" s="13"/>
      <c r="B394" s="237"/>
      <c r="C394" s="238"/>
      <c r="D394" s="231" t="s">
        <v>140</v>
      </c>
      <c r="E394" s="239" t="s">
        <v>1</v>
      </c>
      <c r="F394" s="240" t="s">
        <v>160</v>
      </c>
      <c r="G394" s="238"/>
      <c r="H394" s="241">
        <v>5</v>
      </c>
      <c r="I394" s="242"/>
      <c r="J394" s="238"/>
      <c r="K394" s="238"/>
      <c r="L394" s="243"/>
      <c r="M394" s="244"/>
      <c r="N394" s="245"/>
      <c r="O394" s="245"/>
      <c r="P394" s="245"/>
      <c r="Q394" s="245"/>
      <c r="R394" s="245"/>
      <c r="S394" s="245"/>
      <c r="T394" s="24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7" t="s">
        <v>140</v>
      </c>
      <c r="AU394" s="247" t="s">
        <v>86</v>
      </c>
      <c r="AV394" s="13" t="s">
        <v>86</v>
      </c>
      <c r="AW394" s="13" t="s">
        <v>32</v>
      </c>
      <c r="AX394" s="13" t="s">
        <v>84</v>
      </c>
      <c r="AY394" s="247" t="s">
        <v>127</v>
      </c>
    </row>
    <row r="395" s="2" customFormat="1" ht="33" customHeight="1">
      <c r="A395" s="38"/>
      <c r="B395" s="39"/>
      <c r="C395" s="280" t="s">
        <v>814</v>
      </c>
      <c r="D395" s="280" t="s">
        <v>501</v>
      </c>
      <c r="E395" s="281" t="s">
        <v>815</v>
      </c>
      <c r="F395" s="282" t="s">
        <v>816</v>
      </c>
      <c r="G395" s="283" t="s">
        <v>348</v>
      </c>
      <c r="H395" s="284">
        <v>5</v>
      </c>
      <c r="I395" s="285"/>
      <c r="J395" s="286">
        <f>ROUND(I395*H395,2)</f>
        <v>0</v>
      </c>
      <c r="K395" s="287"/>
      <c r="L395" s="288"/>
      <c r="M395" s="289" t="s">
        <v>1</v>
      </c>
      <c r="N395" s="290" t="s">
        <v>41</v>
      </c>
      <c r="O395" s="91"/>
      <c r="P395" s="227">
        <f>O395*H395</f>
        <v>0</v>
      </c>
      <c r="Q395" s="227">
        <v>0.29799999999999999</v>
      </c>
      <c r="R395" s="227">
        <f>Q395*H395</f>
        <v>1.49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182</v>
      </c>
      <c r="AT395" s="229" t="s">
        <v>501</v>
      </c>
      <c r="AU395" s="229" t="s">
        <v>86</v>
      </c>
      <c r="AY395" s="17" t="s">
        <v>127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84</v>
      </c>
      <c r="BK395" s="230">
        <f>ROUND(I395*H395,2)</f>
        <v>0</v>
      </c>
      <c r="BL395" s="17" t="s">
        <v>130</v>
      </c>
      <c r="BM395" s="229" t="s">
        <v>817</v>
      </c>
    </row>
    <row r="396" s="2" customFormat="1">
      <c r="A396" s="38"/>
      <c r="B396" s="39"/>
      <c r="C396" s="40"/>
      <c r="D396" s="231" t="s">
        <v>136</v>
      </c>
      <c r="E396" s="40"/>
      <c r="F396" s="232" t="s">
        <v>816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136</v>
      </c>
      <c r="AU396" s="17" t="s">
        <v>86</v>
      </c>
    </row>
    <row r="397" s="2" customFormat="1" ht="24.15" customHeight="1">
      <c r="A397" s="38"/>
      <c r="B397" s="39"/>
      <c r="C397" s="217" t="s">
        <v>818</v>
      </c>
      <c r="D397" s="217" t="s">
        <v>131</v>
      </c>
      <c r="E397" s="218" t="s">
        <v>819</v>
      </c>
      <c r="F397" s="219" t="s">
        <v>820</v>
      </c>
      <c r="G397" s="220" t="s">
        <v>348</v>
      </c>
      <c r="H397" s="221">
        <v>6</v>
      </c>
      <c r="I397" s="222"/>
      <c r="J397" s="223">
        <f>ROUND(I397*H397,2)</f>
        <v>0</v>
      </c>
      <c r="K397" s="224"/>
      <c r="L397" s="44"/>
      <c r="M397" s="225" t="s">
        <v>1</v>
      </c>
      <c r="N397" s="226" t="s">
        <v>41</v>
      </c>
      <c r="O397" s="91"/>
      <c r="P397" s="227">
        <f>O397*H397</f>
        <v>0</v>
      </c>
      <c r="Q397" s="227">
        <v>0.21734000000000001</v>
      </c>
      <c r="R397" s="227">
        <f>Q397*H397</f>
        <v>1.3040400000000001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130</v>
      </c>
      <c r="AT397" s="229" t="s">
        <v>131</v>
      </c>
      <c r="AU397" s="229" t="s">
        <v>86</v>
      </c>
      <c r="AY397" s="17" t="s">
        <v>127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84</v>
      </c>
      <c r="BK397" s="230">
        <f>ROUND(I397*H397,2)</f>
        <v>0</v>
      </c>
      <c r="BL397" s="17" t="s">
        <v>130</v>
      </c>
      <c r="BM397" s="229" t="s">
        <v>821</v>
      </c>
    </row>
    <row r="398" s="2" customFormat="1">
      <c r="A398" s="38"/>
      <c r="B398" s="39"/>
      <c r="C398" s="40"/>
      <c r="D398" s="231" t="s">
        <v>136</v>
      </c>
      <c r="E398" s="40"/>
      <c r="F398" s="232" t="s">
        <v>820</v>
      </c>
      <c r="G398" s="40"/>
      <c r="H398" s="40"/>
      <c r="I398" s="233"/>
      <c r="J398" s="40"/>
      <c r="K398" s="40"/>
      <c r="L398" s="44"/>
      <c r="M398" s="234"/>
      <c r="N398" s="235"/>
      <c r="O398" s="91"/>
      <c r="P398" s="91"/>
      <c r="Q398" s="91"/>
      <c r="R398" s="91"/>
      <c r="S398" s="91"/>
      <c r="T398" s="92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136</v>
      </c>
      <c r="AU398" s="17" t="s">
        <v>86</v>
      </c>
    </row>
    <row r="399" s="2" customFormat="1">
      <c r="A399" s="38"/>
      <c r="B399" s="39"/>
      <c r="C399" s="40"/>
      <c r="D399" s="250" t="s">
        <v>175</v>
      </c>
      <c r="E399" s="40"/>
      <c r="F399" s="251" t="s">
        <v>822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175</v>
      </c>
      <c r="AU399" s="17" t="s">
        <v>86</v>
      </c>
    </row>
    <row r="400" s="13" customFormat="1">
      <c r="A400" s="13"/>
      <c r="B400" s="237"/>
      <c r="C400" s="238"/>
      <c r="D400" s="231" t="s">
        <v>140</v>
      </c>
      <c r="E400" s="239" t="s">
        <v>1</v>
      </c>
      <c r="F400" s="240" t="s">
        <v>169</v>
      </c>
      <c r="G400" s="238"/>
      <c r="H400" s="241">
        <v>6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7" t="s">
        <v>140</v>
      </c>
      <c r="AU400" s="247" t="s">
        <v>86</v>
      </c>
      <c r="AV400" s="13" t="s">
        <v>86</v>
      </c>
      <c r="AW400" s="13" t="s">
        <v>32</v>
      </c>
      <c r="AX400" s="13" t="s">
        <v>76</v>
      </c>
      <c r="AY400" s="247" t="s">
        <v>127</v>
      </c>
    </row>
    <row r="401" s="15" customFormat="1">
      <c r="A401" s="15"/>
      <c r="B401" s="266"/>
      <c r="C401" s="267"/>
      <c r="D401" s="231" t="s">
        <v>140</v>
      </c>
      <c r="E401" s="268" t="s">
        <v>1</v>
      </c>
      <c r="F401" s="269" t="s">
        <v>266</v>
      </c>
      <c r="G401" s="267"/>
      <c r="H401" s="270">
        <v>6</v>
      </c>
      <c r="I401" s="271"/>
      <c r="J401" s="267"/>
      <c r="K401" s="267"/>
      <c r="L401" s="272"/>
      <c r="M401" s="273"/>
      <c r="N401" s="274"/>
      <c r="O401" s="274"/>
      <c r="P401" s="274"/>
      <c r="Q401" s="274"/>
      <c r="R401" s="274"/>
      <c r="S401" s="274"/>
      <c r="T401" s="27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6" t="s">
        <v>140</v>
      </c>
      <c r="AU401" s="276" t="s">
        <v>86</v>
      </c>
      <c r="AV401" s="15" t="s">
        <v>130</v>
      </c>
      <c r="AW401" s="15" t="s">
        <v>32</v>
      </c>
      <c r="AX401" s="15" t="s">
        <v>84</v>
      </c>
      <c r="AY401" s="276" t="s">
        <v>127</v>
      </c>
    </row>
    <row r="402" s="2" customFormat="1" ht="16.5" customHeight="1">
      <c r="A402" s="38"/>
      <c r="B402" s="39"/>
      <c r="C402" s="280" t="s">
        <v>823</v>
      </c>
      <c r="D402" s="280" t="s">
        <v>501</v>
      </c>
      <c r="E402" s="281" t="s">
        <v>824</v>
      </c>
      <c r="F402" s="282" t="s">
        <v>825</v>
      </c>
      <c r="G402" s="283" t="s">
        <v>348</v>
      </c>
      <c r="H402" s="284">
        <v>6</v>
      </c>
      <c r="I402" s="285"/>
      <c r="J402" s="286">
        <f>ROUND(I402*H402,2)</f>
        <v>0</v>
      </c>
      <c r="K402" s="287"/>
      <c r="L402" s="288"/>
      <c r="M402" s="289" t="s">
        <v>1</v>
      </c>
      <c r="N402" s="290" t="s">
        <v>41</v>
      </c>
      <c r="O402" s="91"/>
      <c r="P402" s="227">
        <f>O402*H402</f>
        <v>0</v>
      </c>
      <c r="Q402" s="227">
        <v>0.052400000000000002</v>
      </c>
      <c r="R402" s="227">
        <f>Q402*H402</f>
        <v>0.31440000000000001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182</v>
      </c>
      <c r="AT402" s="229" t="s">
        <v>501</v>
      </c>
      <c r="AU402" s="229" t="s">
        <v>86</v>
      </c>
      <c r="AY402" s="17" t="s">
        <v>127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84</v>
      </c>
      <c r="BK402" s="230">
        <f>ROUND(I402*H402,2)</f>
        <v>0</v>
      </c>
      <c r="BL402" s="17" t="s">
        <v>130</v>
      </c>
      <c r="BM402" s="229" t="s">
        <v>826</v>
      </c>
    </row>
    <row r="403" s="2" customFormat="1">
      <c r="A403" s="38"/>
      <c r="B403" s="39"/>
      <c r="C403" s="40"/>
      <c r="D403" s="231" t="s">
        <v>136</v>
      </c>
      <c r="E403" s="40"/>
      <c r="F403" s="232" t="s">
        <v>825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136</v>
      </c>
      <c r="AU403" s="17" t="s">
        <v>86</v>
      </c>
    </row>
    <row r="404" s="13" customFormat="1">
      <c r="A404" s="13"/>
      <c r="B404" s="237"/>
      <c r="C404" s="238"/>
      <c r="D404" s="231" t="s">
        <v>140</v>
      </c>
      <c r="E404" s="239" t="s">
        <v>1</v>
      </c>
      <c r="F404" s="240" t="s">
        <v>169</v>
      </c>
      <c r="G404" s="238"/>
      <c r="H404" s="241">
        <v>6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7" t="s">
        <v>140</v>
      </c>
      <c r="AU404" s="247" t="s">
        <v>86</v>
      </c>
      <c r="AV404" s="13" t="s">
        <v>86</v>
      </c>
      <c r="AW404" s="13" t="s">
        <v>32</v>
      </c>
      <c r="AX404" s="13" t="s">
        <v>84</v>
      </c>
      <c r="AY404" s="247" t="s">
        <v>127</v>
      </c>
    </row>
    <row r="405" s="2" customFormat="1" ht="24.15" customHeight="1">
      <c r="A405" s="38"/>
      <c r="B405" s="39"/>
      <c r="C405" s="280" t="s">
        <v>827</v>
      </c>
      <c r="D405" s="280" t="s">
        <v>501</v>
      </c>
      <c r="E405" s="281" t="s">
        <v>828</v>
      </c>
      <c r="F405" s="282" t="s">
        <v>829</v>
      </c>
      <c r="G405" s="283" t="s">
        <v>348</v>
      </c>
      <c r="H405" s="284">
        <v>6</v>
      </c>
      <c r="I405" s="285"/>
      <c r="J405" s="286">
        <f>ROUND(I405*H405,2)</f>
        <v>0</v>
      </c>
      <c r="K405" s="287"/>
      <c r="L405" s="288"/>
      <c r="M405" s="289" t="s">
        <v>1</v>
      </c>
      <c r="N405" s="290" t="s">
        <v>41</v>
      </c>
      <c r="O405" s="91"/>
      <c r="P405" s="227">
        <f>O405*H405</f>
        <v>0</v>
      </c>
      <c r="Q405" s="227">
        <v>0.027</v>
      </c>
      <c r="R405" s="227">
        <f>Q405*H405</f>
        <v>0.16200000000000001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182</v>
      </c>
      <c r="AT405" s="229" t="s">
        <v>501</v>
      </c>
      <c r="AU405" s="229" t="s">
        <v>86</v>
      </c>
      <c r="AY405" s="17" t="s">
        <v>127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84</v>
      </c>
      <c r="BK405" s="230">
        <f>ROUND(I405*H405,2)</f>
        <v>0</v>
      </c>
      <c r="BL405" s="17" t="s">
        <v>130</v>
      </c>
      <c r="BM405" s="229" t="s">
        <v>830</v>
      </c>
    </row>
    <row r="406" s="2" customFormat="1">
      <c r="A406" s="38"/>
      <c r="B406" s="39"/>
      <c r="C406" s="40"/>
      <c r="D406" s="231" t="s">
        <v>136</v>
      </c>
      <c r="E406" s="40"/>
      <c r="F406" s="232" t="s">
        <v>829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136</v>
      </c>
      <c r="AU406" s="17" t="s">
        <v>86</v>
      </c>
    </row>
    <row r="407" s="13" customFormat="1">
      <c r="A407" s="13"/>
      <c r="B407" s="237"/>
      <c r="C407" s="238"/>
      <c r="D407" s="231" t="s">
        <v>140</v>
      </c>
      <c r="E407" s="239" t="s">
        <v>1</v>
      </c>
      <c r="F407" s="240" t="s">
        <v>169</v>
      </c>
      <c r="G407" s="238"/>
      <c r="H407" s="241">
        <v>6</v>
      </c>
      <c r="I407" s="242"/>
      <c r="J407" s="238"/>
      <c r="K407" s="238"/>
      <c r="L407" s="243"/>
      <c r="M407" s="244"/>
      <c r="N407" s="245"/>
      <c r="O407" s="245"/>
      <c r="P407" s="245"/>
      <c r="Q407" s="245"/>
      <c r="R407" s="245"/>
      <c r="S407" s="245"/>
      <c r="T407" s="246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7" t="s">
        <v>140</v>
      </c>
      <c r="AU407" s="247" t="s">
        <v>86</v>
      </c>
      <c r="AV407" s="13" t="s">
        <v>86</v>
      </c>
      <c r="AW407" s="13" t="s">
        <v>32</v>
      </c>
      <c r="AX407" s="13" t="s">
        <v>84</v>
      </c>
      <c r="AY407" s="247" t="s">
        <v>127</v>
      </c>
    </row>
    <row r="408" s="2" customFormat="1" ht="24.15" customHeight="1">
      <c r="A408" s="38"/>
      <c r="B408" s="39"/>
      <c r="C408" s="280" t="s">
        <v>831</v>
      </c>
      <c r="D408" s="280" t="s">
        <v>501</v>
      </c>
      <c r="E408" s="281" t="s">
        <v>832</v>
      </c>
      <c r="F408" s="282" t="s">
        <v>833</v>
      </c>
      <c r="G408" s="283" t="s">
        <v>348</v>
      </c>
      <c r="H408" s="284">
        <v>6</v>
      </c>
      <c r="I408" s="285"/>
      <c r="J408" s="286">
        <f>ROUND(I408*H408,2)</f>
        <v>0</v>
      </c>
      <c r="K408" s="287"/>
      <c r="L408" s="288"/>
      <c r="M408" s="289" t="s">
        <v>1</v>
      </c>
      <c r="N408" s="290" t="s">
        <v>41</v>
      </c>
      <c r="O408" s="91"/>
      <c r="P408" s="227">
        <f>O408*H408</f>
        <v>0</v>
      </c>
      <c r="Q408" s="227">
        <v>0.0060000000000000001</v>
      </c>
      <c r="R408" s="227">
        <f>Q408*H408</f>
        <v>0.036000000000000004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182</v>
      </c>
      <c r="AT408" s="229" t="s">
        <v>501</v>
      </c>
      <c r="AU408" s="229" t="s">
        <v>86</v>
      </c>
      <c r="AY408" s="17" t="s">
        <v>127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130</v>
      </c>
      <c r="BM408" s="229" t="s">
        <v>834</v>
      </c>
    </row>
    <row r="409" s="2" customFormat="1">
      <c r="A409" s="38"/>
      <c r="B409" s="39"/>
      <c r="C409" s="40"/>
      <c r="D409" s="231" t="s">
        <v>136</v>
      </c>
      <c r="E409" s="40"/>
      <c r="F409" s="232" t="s">
        <v>833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136</v>
      </c>
      <c r="AU409" s="17" t="s">
        <v>86</v>
      </c>
    </row>
    <row r="410" s="13" customFormat="1">
      <c r="A410" s="13"/>
      <c r="B410" s="237"/>
      <c r="C410" s="238"/>
      <c r="D410" s="231" t="s">
        <v>140</v>
      </c>
      <c r="E410" s="239" t="s">
        <v>1</v>
      </c>
      <c r="F410" s="240" t="s">
        <v>169</v>
      </c>
      <c r="G410" s="238"/>
      <c r="H410" s="241">
        <v>6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7" t="s">
        <v>140</v>
      </c>
      <c r="AU410" s="247" t="s">
        <v>86</v>
      </c>
      <c r="AV410" s="13" t="s">
        <v>86</v>
      </c>
      <c r="AW410" s="13" t="s">
        <v>32</v>
      </c>
      <c r="AX410" s="13" t="s">
        <v>84</v>
      </c>
      <c r="AY410" s="247" t="s">
        <v>127</v>
      </c>
    </row>
    <row r="411" s="2" customFormat="1" ht="33" customHeight="1">
      <c r="A411" s="38"/>
      <c r="B411" s="39"/>
      <c r="C411" s="217" t="s">
        <v>835</v>
      </c>
      <c r="D411" s="217" t="s">
        <v>131</v>
      </c>
      <c r="E411" s="218" t="s">
        <v>836</v>
      </c>
      <c r="F411" s="219" t="s">
        <v>837</v>
      </c>
      <c r="G411" s="220" t="s">
        <v>338</v>
      </c>
      <c r="H411" s="221">
        <v>3.4100000000000001</v>
      </c>
      <c r="I411" s="222"/>
      <c r="J411" s="223">
        <f>ROUND(I411*H411,2)</f>
        <v>0</v>
      </c>
      <c r="K411" s="224"/>
      <c r="L411" s="44"/>
      <c r="M411" s="225" t="s">
        <v>1</v>
      </c>
      <c r="N411" s="226" t="s">
        <v>41</v>
      </c>
      <c r="O411" s="91"/>
      <c r="P411" s="227">
        <f>O411*H411</f>
        <v>0</v>
      </c>
      <c r="Q411" s="227">
        <v>2.5018699999999998</v>
      </c>
      <c r="R411" s="227">
        <f>Q411*H411</f>
        <v>8.5313766999999991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130</v>
      </c>
      <c r="AT411" s="229" t="s">
        <v>131</v>
      </c>
      <c r="AU411" s="229" t="s">
        <v>86</v>
      </c>
      <c r="AY411" s="17" t="s">
        <v>127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84</v>
      </c>
      <c r="BK411" s="230">
        <f>ROUND(I411*H411,2)</f>
        <v>0</v>
      </c>
      <c r="BL411" s="17" t="s">
        <v>130</v>
      </c>
      <c r="BM411" s="229" t="s">
        <v>838</v>
      </c>
    </row>
    <row r="412" s="2" customFormat="1">
      <c r="A412" s="38"/>
      <c r="B412" s="39"/>
      <c r="C412" s="40"/>
      <c r="D412" s="231" t="s">
        <v>136</v>
      </c>
      <c r="E412" s="40"/>
      <c r="F412" s="232" t="s">
        <v>839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136</v>
      </c>
      <c r="AU412" s="17" t="s">
        <v>86</v>
      </c>
    </row>
    <row r="413" s="2" customFormat="1">
      <c r="A413" s="38"/>
      <c r="B413" s="39"/>
      <c r="C413" s="40"/>
      <c r="D413" s="250" t="s">
        <v>175</v>
      </c>
      <c r="E413" s="40"/>
      <c r="F413" s="251" t="s">
        <v>840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175</v>
      </c>
      <c r="AU413" s="17" t="s">
        <v>86</v>
      </c>
    </row>
    <row r="414" s="13" customFormat="1">
      <c r="A414" s="13"/>
      <c r="B414" s="237"/>
      <c r="C414" s="238"/>
      <c r="D414" s="231" t="s">
        <v>140</v>
      </c>
      <c r="E414" s="239" t="s">
        <v>1</v>
      </c>
      <c r="F414" s="240" t="s">
        <v>841</v>
      </c>
      <c r="G414" s="238"/>
      <c r="H414" s="241">
        <v>2.1600000000000001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7" t="s">
        <v>140</v>
      </c>
      <c r="AU414" s="247" t="s">
        <v>86</v>
      </c>
      <c r="AV414" s="13" t="s">
        <v>86</v>
      </c>
      <c r="AW414" s="13" t="s">
        <v>32</v>
      </c>
      <c r="AX414" s="13" t="s">
        <v>76</v>
      </c>
      <c r="AY414" s="247" t="s">
        <v>127</v>
      </c>
    </row>
    <row r="415" s="14" customFormat="1">
      <c r="A415" s="14"/>
      <c r="B415" s="256"/>
      <c r="C415" s="257"/>
      <c r="D415" s="231" t="s">
        <v>140</v>
      </c>
      <c r="E415" s="258" t="s">
        <v>1</v>
      </c>
      <c r="F415" s="259" t="s">
        <v>842</v>
      </c>
      <c r="G415" s="257"/>
      <c r="H415" s="258" t="s">
        <v>1</v>
      </c>
      <c r="I415" s="260"/>
      <c r="J415" s="257"/>
      <c r="K415" s="257"/>
      <c r="L415" s="261"/>
      <c r="M415" s="262"/>
      <c r="N415" s="263"/>
      <c r="O415" s="263"/>
      <c r="P415" s="263"/>
      <c r="Q415" s="263"/>
      <c r="R415" s="263"/>
      <c r="S415" s="263"/>
      <c r="T415" s="26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5" t="s">
        <v>140</v>
      </c>
      <c r="AU415" s="265" t="s">
        <v>86</v>
      </c>
      <c r="AV415" s="14" t="s">
        <v>84</v>
      </c>
      <c r="AW415" s="14" t="s">
        <v>32</v>
      </c>
      <c r="AX415" s="14" t="s">
        <v>76</v>
      </c>
      <c r="AY415" s="265" t="s">
        <v>127</v>
      </c>
    </row>
    <row r="416" s="13" customFormat="1">
      <c r="A416" s="13"/>
      <c r="B416" s="237"/>
      <c r="C416" s="238"/>
      <c r="D416" s="231" t="s">
        <v>140</v>
      </c>
      <c r="E416" s="239" t="s">
        <v>1</v>
      </c>
      <c r="F416" s="240" t="s">
        <v>843</v>
      </c>
      <c r="G416" s="238"/>
      <c r="H416" s="241">
        <v>1.25</v>
      </c>
      <c r="I416" s="242"/>
      <c r="J416" s="238"/>
      <c r="K416" s="238"/>
      <c r="L416" s="243"/>
      <c r="M416" s="244"/>
      <c r="N416" s="245"/>
      <c r="O416" s="245"/>
      <c r="P416" s="245"/>
      <c r="Q416" s="245"/>
      <c r="R416" s="245"/>
      <c r="S416" s="245"/>
      <c r="T416" s="246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7" t="s">
        <v>140</v>
      </c>
      <c r="AU416" s="247" t="s">
        <v>86</v>
      </c>
      <c r="AV416" s="13" t="s">
        <v>86</v>
      </c>
      <c r="AW416" s="13" t="s">
        <v>32</v>
      </c>
      <c r="AX416" s="13" t="s">
        <v>76</v>
      </c>
      <c r="AY416" s="247" t="s">
        <v>127</v>
      </c>
    </row>
    <row r="417" s="15" customFormat="1">
      <c r="A417" s="15"/>
      <c r="B417" s="266"/>
      <c r="C417" s="267"/>
      <c r="D417" s="231" t="s">
        <v>140</v>
      </c>
      <c r="E417" s="268" t="s">
        <v>1</v>
      </c>
      <c r="F417" s="269" t="s">
        <v>266</v>
      </c>
      <c r="G417" s="267"/>
      <c r="H417" s="270">
        <v>3.4100000000000001</v>
      </c>
      <c r="I417" s="271"/>
      <c r="J417" s="267"/>
      <c r="K417" s="267"/>
      <c r="L417" s="272"/>
      <c r="M417" s="273"/>
      <c r="N417" s="274"/>
      <c r="O417" s="274"/>
      <c r="P417" s="274"/>
      <c r="Q417" s="274"/>
      <c r="R417" s="274"/>
      <c r="S417" s="274"/>
      <c r="T417" s="27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6" t="s">
        <v>140</v>
      </c>
      <c r="AU417" s="276" t="s">
        <v>86</v>
      </c>
      <c r="AV417" s="15" t="s">
        <v>130</v>
      </c>
      <c r="AW417" s="15" t="s">
        <v>32</v>
      </c>
      <c r="AX417" s="15" t="s">
        <v>84</v>
      </c>
      <c r="AY417" s="276" t="s">
        <v>127</v>
      </c>
    </row>
    <row r="418" s="12" customFormat="1" ht="22.8" customHeight="1">
      <c r="A418" s="12"/>
      <c r="B418" s="203"/>
      <c r="C418" s="204"/>
      <c r="D418" s="205" t="s">
        <v>75</v>
      </c>
      <c r="E418" s="248" t="s">
        <v>188</v>
      </c>
      <c r="F418" s="248" t="s">
        <v>329</v>
      </c>
      <c r="G418" s="204"/>
      <c r="H418" s="204"/>
      <c r="I418" s="207"/>
      <c r="J418" s="249">
        <f>BK418</f>
        <v>0</v>
      </c>
      <c r="K418" s="204"/>
      <c r="L418" s="209"/>
      <c r="M418" s="210"/>
      <c r="N418" s="211"/>
      <c r="O418" s="211"/>
      <c r="P418" s="212">
        <f>SUM(P419:P479)</f>
        <v>0</v>
      </c>
      <c r="Q418" s="211"/>
      <c r="R418" s="212">
        <f>SUM(R419:R479)</f>
        <v>147.51265516000001</v>
      </c>
      <c r="S418" s="211"/>
      <c r="T418" s="213">
        <f>SUM(T419:T479)</f>
        <v>0</v>
      </c>
      <c r="U418" s="12"/>
      <c r="V418" s="12"/>
      <c r="W418" s="12"/>
      <c r="X418" s="12"/>
      <c r="Y418" s="12"/>
      <c r="Z418" s="12"/>
      <c r="AA418" s="12"/>
      <c r="AB418" s="12"/>
      <c r="AC418" s="12"/>
      <c r="AD418" s="12"/>
      <c r="AE418" s="12"/>
      <c r="AR418" s="214" t="s">
        <v>84</v>
      </c>
      <c r="AT418" s="215" t="s">
        <v>75</v>
      </c>
      <c r="AU418" s="215" t="s">
        <v>84</v>
      </c>
      <c r="AY418" s="214" t="s">
        <v>127</v>
      </c>
      <c r="BK418" s="216">
        <f>SUM(BK419:BK479)</f>
        <v>0</v>
      </c>
    </row>
    <row r="419" s="2" customFormat="1" ht="24.15" customHeight="1">
      <c r="A419" s="38"/>
      <c r="B419" s="39"/>
      <c r="C419" s="217" t="s">
        <v>844</v>
      </c>
      <c r="D419" s="217" t="s">
        <v>131</v>
      </c>
      <c r="E419" s="218" t="s">
        <v>845</v>
      </c>
      <c r="F419" s="219" t="s">
        <v>846</v>
      </c>
      <c r="G419" s="220" t="s">
        <v>309</v>
      </c>
      <c r="H419" s="221">
        <v>328</v>
      </c>
      <c r="I419" s="222"/>
      <c r="J419" s="223">
        <f>ROUND(I419*H419,2)</f>
        <v>0</v>
      </c>
      <c r="K419" s="224"/>
      <c r="L419" s="44"/>
      <c r="M419" s="225" t="s">
        <v>1</v>
      </c>
      <c r="N419" s="226" t="s">
        <v>41</v>
      </c>
      <c r="O419" s="91"/>
      <c r="P419" s="227">
        <f>O419*H419</f>
        <v>0</v>
      </c>
      <c r="Q419" s="227">
        <v>0.10988000000000001</v>
      </c>
      <c r="R419" s="227">
        <f>Q419*H419</f>
        <v>36.040640000000003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130</v>
      </c>
      <c r="AT419" s="229" t="s">
        <v>131</v>
      </c>
      <c r="AU419" s="229" t="s">
        <v>86</v>
      </c>
      <c r="AY419" s="17" t="s">
        <v>127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84</v>
      </c>
      <c r="BK419" s="230">
        <f>ROUND(I419*H419,2)</f>
        <v>0</v>
      </c>
      <c r="BL419" s="17" t="s">
        <v>130</v>
      </c>
      <c r="BM419" s="229" t="s">
        <v>847</v>
      </c>
    </row>
    <row r="420" s="2" customFormat="1">
      <c r="A420" s="38"/>
      <c r="B420" s="39"/>
      <c r="C420" s="40"/>
      <c r="D420" s="231" t="s">
        <v>136</v>
      </c>
      <c r="E420" s="40"/>
      <c r="F420" s="232" t="s">
        <v>848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136</v>
      </c>
      <c r="AU420" s="17" t="s">
        <v>86</v>
      </c>
    </row>
    <row r="421" s="2" customFormat="1">
      <c r="A421" s="38"/>
      <c r="B421" s="39"/>
      <c r="C421" s="40"/>
      <c r="D421" s="250" t="s">
        <v>175</v>
      </c>
      <c r="E421" s="40"/>
      <c r="F421" s="251" t="s">
        <v>849</v>
      </c>
      <c r="G421" s="40"/>
      <c r="H421" s="40"/>
      <c r="I421" s="233"/>
      <c r="J421" s="40"/>
      <c r="K421" s="40"/>
      <c r="L421" s="44"/>
      <c r="M421" s="234"/>
      <c r="N421" s="235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175</v>
      </c>
      <c r="AU421" s="17" t="s">
        <v>86</v>
      </c>
    </row>
    <row r="422" s="14" customFormat="1">
      <c r="A422" s="14"/>
      <c r="B422" s="256"/>
      <c r="C422" s="257"/>
      <c r="D422" s="231" t="s">
        <v>140</v>
      </c>
      <c r="E422" s="258" t="s">
        <v>1</v>
      </c>
      <c r="F422" s="259" t="s">
        <v>850</v>
      </c>
      <c r="G422" s="257"/>
      <c r="H422" s="258" t="s">
        <v>1</v>
      </c>
      <c r="I422" s="260"/>
      <c r="J422" s="257"/>
      <c r="K422" s="257"/>
      <c r="L422" s="261"/>
      <c r="M422" s="262"/>
      <c r="N422" s="263"/>
      <c r="O422" s="263"/>
      <c r="P422" s="263"/>
      <c r="Q422" s="263"/>
      <c r="R422" s="263"/>
      <c r="S422" s="263"/>
      <c r="T422" s="264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5" t="s">
        <v>140</v>
      </c>
      <c r="AU422" s="265" t="s">
        <v>86</v>
      </c>
      <c r="AV422" s="14" t="s">
        <v>84</v>
      </c>
      <c r="AW422" s="14" t="s">
        <v>32</v>
      </c>
      <c r="AX422" s="14" t="s">
        <v>76</v>
      </c>
      <c r="AY422" s="265" t="s">
        <v>127</v>
      </c>
    </row>
    <row r="423" s="13" customFormat="1">
      <c r="A423" s="13"/>
      <c r="B423" s="237"/>
      <c r="C423" s="238"/>
      <c r="D423" s="231" t="s">
        <v>140</v>
      </c>
      <c r="E423" s="239" t="s">
        <v>1</v>
      </c>
      <c r="F423" s="240" t="s">
        <v>851</v>
      </c>
      <c r="G423" s="238"/>
      <c r="H423" s="241">
        <v>328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7" t="s">
        <v>140</v>
      </c>
      <c r="AU423" s="247" t="s">
        <v>86</v>
      </c>
      <c r="AV423" s="13" t="s">
        <v>86</v>
      </c>
      <c r="AW423" s="13" t="s">
        <v>32</v>
      </c>
      <c r="AX423" s="13" t="s">
        <v>76</v>
      </c>
      <c r="AY423" s="247" t="s">
        <v>127</v>
      </c>
    </row>
    <row r="424" s="14" customFormat="1">
      <c r="A424" s="14"/>
      <c r="B424" s="256"/>
      <c r="C424" s="257"/>
      <c r="D424" s="231" t="s">
        <v>140</v>
      </c>
      <c r="E424" s="258" t="s">
        <v>1</v>
      </c>
      <c r="F424" s="259" t="s">
        <v>852</v>
      </c>
      <c r="G424" s="257"/>
      <c r="H424" s="258" t="s">
        <v>1</v>
      </c>
      <c r="I424" s="260"/>
      <c r="J424" s="257"/>
      <c r="K424" s="257"/>
      <c r="L424" s="261"/>
      <c r="M424" s="262"/>
      <c r="N424" s="263"/>
      <c r="O424" s="263"/>
      <c r="P424" s="263"/>
      <c r="Q424" s="263"/>
      <c r="R424" s="263"/>
      <c r="S424" s="263"/>
      <c r="T424" s="26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5" t="s">
        <v>140</v>
      </c>
      <c r="AU424" s="265" t="s">
        <v>86</v>
      </c>
      <c r="AV424" s="14" t="s">
        <v>84</v>
      </c>
      <c r="AW424" s="14" t="s">
        <v>32</v>
      </c>
      <c r="AX424" s="14" t="s">
        <v>76</v>
      </c>
      <c r="AY424" s="265" t="s">
        <v>127</v>
      </c>
    </row>
    <row r="425" s="15" customFormat="1">
      <c r="A425" s="15"/>
      <c r="B425" s="266"/>
      <c r="C425" s="267"/>
      <c r="D425" s="231" t="s">
        <v>140</v>
      </c>
      <c r="E425" s="268" t="s">
        <v>1</v>
      </c>
      <c r="F425" s="269" t="s">
        <v>266</v>
      </c>
      <c r="G425" s="267"/>
      <c r="H425" s="270">
        <v>328</v>
      </c>
      <c r="I425" s="271"/>
      <c r="J425" s="267"/>
      <c r="K425" s="267"/>
      <c r="L425" s="272"/>
      <c r="M425" s="273"/>
      <c r="N425" s="274"/>
      <c r="O425" s="274"/>
      <c r="P425" s="274"/>
      <c r="Q425" s="274"/>
      <c r="R425" s="274"/>
      <c r="S425" s="274"/>
      <c r="T425" s="27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6" t="s">
        <v>140</v>
      </c>
      <c r="AU425" s="276" t="s">
        <v>86</v>
      </c>
      <c r="AV425" s="15" t="s">
        <v>130</v>
      </c>
      <c r="AW425" s="15" t="s">
        <v>32</v>
      </c>
      <c r="AX425" s="15" t="s">
        <v>84</v>
      </c>
      <c r="AY425" s="276" t="s">
        <v>127</v>
      </c>
    </row>
    <row r="426" s="2" customFormat="1" ht="16.5" customHeight="1">
      <c r="A426" s="38"/>
      <c r="B426" s="39"/>
      <c r="C426" s="280" t="s">
        <v>853</v>
      </c>
      <c r="D426" s="280" t="s">
        <v>501</v>
      </c>
      <c r="E426" s="281" t="s">
        <v>854</v>
      </c>
      <c r="F426" s="282" t="s">
        <v>855</v>
      </c>
      <c r="G426" s="283" t="s">
        <v>260</v>
      </c>
      <c r="H426" s="284">
        <v>10.908</v>
      </c>
      <c r="I426" s="285"/>
      <c r="J426" s="286">
        <f>ROUND(I426*H426,2)</f>
        <v>0</v>
      </c>
      <c r="K426" s="287"/>
      <c r="L426" s="288"/>
      <c r="M426" s="289" t="s">
        <v>1</v>
      </c>
      <c r="N426" s="290" t="s">
        <v>41</v>
      </c>
      <c r="O426" s="91"/>
      <c r="P426" s="227">
        <f>O426*H426</f>
        <v>0</v>
      </c>
      <c r="Q426" s="227">
        <v>0.222</v>
      </c>
      <c r="R426" s="227">
        <f>Q426*H426</f>
        <v>2.421576</v>
      </c>
      <c r="S426" s="227">
        <v>0</v>
      </c>
      <c r="T426" s="228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182</v>
      </c>
      <c r="AT426" s="229" t="s">
        <v>501</v>
      </c>
      <c r="AU426" s="229" t="s">
        <v>86</v>
      </c>
      <c r="AY426" s="17" t="s">
        <v>127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84</v>
      </c>
      <c r="BK426" s="230">
        <f>ROUND(I426*H426,2)</f>
        <v>0</v>
      </c>
      <c r="BL426" s="17" t="s">
        <v>130</v>
      </c>
      <c r="BM426" s="229" t="s">
        <v>856</v>
      </c>
    </row>
    <row r="427" s="2" customFormat="1">
      <c r="A427" s="38"/>
      <c r="B427" s="39"/>
      <c r="C427" s="40"/>
      <c r="D427" s="231" t="s">
        <v>136</v>
      </c>
      <c r="E427" s="40"/>
      <c r="F427" s="232" t="s">
        <v>855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136</v>
      </c>
      <c r="AU427" s="17" t="s">
        <v>86</v>
      </c>
    </row>
    <row r="428" s="13" customFormat="1">
      <c r="A428" s="13"/>
      <c r="B428" s="237"/>
      <c r="C428" s="238"/>
      <c r="D428" s="231" t="s">
        <v>140</v>
      </c>
      <c r="E428" s="239" t="s">
        <v>1</v>
      </c>
      <c r="F428" s="240" t="s">
        <v>857</v>
      </c>
      <c r="G428" s="238"/>
      <c r="H428" s="241">
        <v>10.800000000000001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140</v>
      </c>
      <c r="AU428" s="247" t="s">
        <v>86</v>
      </c>
      <c r="AV428" s="13" t="s">
        <v>86</v>
      </c>
      <c r="AW428" s="13" t="s">
        <v>32</v>
      </c>
      <c r="AX428" s="13" t="s">
        <v>84</v>
      </c>
      <c r="AY428" s="247" t="s">
        <v>127</v>
      </c>
    </row>
    <row r="429" s="13" customFormat="1">
      <c r="A429" s="13"/>
      <c r="B429" s="237"/>
      <c r="C429" s="238"/>
      <c r="D429" s="231" t="s">
        <v>140</v>
      </c>
      <c r="E429" s="238"/>
      <c r="F429" s="240" t="s">
        <v>858</v>
      </c>
      <c r="G429" s="238"/>
      <c r="H429" s="241">
        <v>10.908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7" t="s">
        <v>140</v>
      </c>
      <c r="AU429" s="247" t="s">
        <v>86</v>
      </c>
      <c r="AV429" s="13" t="s">
        <v>86</v>
      </c>
      <c r="AW429" s="13" t="s">
        <v>4</v>
      </c>
      <c r="AX429" s="13" t="s">
        <v>84</v>
      </c>
      <c r="AY429" s="247" t="s">
        <v>127</v>
      </c>
    </row>
    <row r="430" s="2" customFormat="1" ht="33" customHeight="1">
      <c r="A430" s="38"/>
      <c r="B430" s="39"/>
      <c r="C430" s="217" t="s">
        <v>859</v>
      </c>
      <c r="D430" s="217" t="s">
        <v>131</v>
      </c>
      <c r="E430" s="218" t="s">
        <v>860</v>
      </c>
      <c r="F430" s="219" t="s">
        <v>861</v>
      </c>
      <c r="G430" s="220" t="s">
        <v>309</v>
      </c>
      <c r="H430" s="221">
        <v>204</v>
      </c>
      <c r="I430" s="222"/>
      <c r="J430" s="223">
        <f>ROUND(I430*H430,2)</f>
        <v>0</v>
      </c>
      <c r="K430" s="224"/>
      <c r="L430" s="44"/>
      <c r="M430" s="225" t="s">
        <v>1</v>
      </c>
      <c r="N430" s="226" t="s">
        <v>41</v>
      </c>
      <c r="O430" s="91"/>
      <c r="P430" s="227">
        <f>O430*H430</f>
        <v>0</v>
      </c>
      <c r="Q430" s="227">
        <v>0.15540000000000001</v>
      </c>
      <c r="R430" s="227">
        <f>Q430*H430</f>
        <v>31.701600000000003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130</v>
      </c>
      <c r="AT430" s="229" t="s">
        <v>131</v>
      </c>
      <c r="AU430" s="229" t="s">
        <v>86</v>
      </c>
      <c r="AY430" s="17" t="s">
        <v>127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84</v>
      </c>
      <c r="BK430" s="230">
        <f>ROUND(I430*H430,2)</f>
        <v>0</v>
      </c>
      <c r="BL430" s="17" t="s">
        <v>130</v>
      </c>
      <c r="BM430" s="229" t="s">
        <v>862</v>
      </c>
    </row>
    <row r="431" s="2" customFormat="1">
      <c r="A431" s="38"/>
      <c r="B431" s="39"/>
      <c r="C431" s="40"/>
      <c r="D431" s="231" t="s">
        <v>136</v>
      </c>
      <c r="E431" s="40"/>
      <c r="F431" s="232" t="s">
        <v>863</v>
      </c>
      <c r="G431" s="40"/>
      <c r="H431" s="40"/>
      <c r="I431" s="233"/>
      <c r="J431" s="40"/>
      <c r="K431" s="40"/>
      <c r="L431" s="44"/>
      <c r="M431" s="234"/>
      <c r="N431" s="235"/>
      <c r="O431" s="91"/>
      <c r="P431" s="91"/>
      <c r="Q431" s="91"/>
      <c r="R431" s="91"/>
      <c r="S431" s="91"/>
      <c r="T431" s="92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136</v>
      </c>
      <c r="AU431" s="17" t="s">
        <v>86</v>
      </c>
    </row>
    <row r="432" s="2" customFormat="1">
      <c r="A432" s="38"/>
      <c r="B432" s="39"/>
      <c r="C432" s="40"/>
      <c r="D432" s="250" t="s">
        <v>175</v>
      </c>
      <c r="E432" s="40"/>
      <c r="F432" s="251" t="s">
        <v>864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175</v>
      </c>
      <c r="AU432" s="17" t="s">
        <v>86</v>
      </c>
    </row>
    <row r="433" s="13" customFormat="1">
      <c r="A433" s="13"/>
      <c r="B433" s="237"/>
      <c r="C433" s="238"/>
      <c r="D433" s="231" t="s">
        <v>140</v>
      </c>
      <c r="E433" s="239" t="s">
        <v>1</v>
      </c>
      <c r="F433" s="240" t="s">
        <v>865</v>
      </c>
      <c r="G433" s="238"/>
      <c r="H433" s="241">
        <v>123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140</v>
      </c>
      <c r="AU433" s="247" t="s">
        <v>86</v>
      </c>
      <c r="AV433" s="13" t="s">
        <v>86</v>
      </c>
      <c r="AW433" s="13" t="s">
        <v>32</v>
      </c>
      <c r="AX433" s="13" t="s">
        <v>76</v>
      </c>
      <c r="AY433" s="247" t="s">
        <v>127</v>
      </c>
    </row>
    <row r="434" s="13" customFormat="1">
      <c r="A434" s="13"/>
      <c r="B434" s="237"/>
      <c r="C434" s="238"/>
      <c r="D434" s="231" t="s">
        <v>140</v>
      </c>
      <c r="E434" s="239" t="s">
        <v>1</v>
      </c>
      <c r="F434" s="240" t="s">
        <v>866</v>
      </c>
      <c r="G434" s="238"/>
      <c r="H434" s="241">
        <v>36</v>
      </c>
      <c r="I434" s="242"/>
      <c r="J434" s="238"/>
      <c r="K434" s="238"/>
      <c r="L434" s="243"/>
      <c r="M434" s="244"/>
      <c r="N434" s="245"/>
      <c r="O434" s="245"/>
      <c r="P434" s="245"/>
      <c r="Q434" s="245"/>
      <c r="R434" s="245"/>
      <c r="S434" s="245"/>
      <c r="T434" s="246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7" t="s">
        <v>140</v>
      </c>
      <c r="AU434" s="247" t="s">
        <v>86</v>
      </c>
      <c r="AV434" s="13" t="s">
        <v>86</v>
      </c>
      <c r="AW434" s="13" t="s">
        <v>32</v>
      </c>
      <c r="AX434" s="13" t="s">
        <v>76</v>
      </c>
      <c r="AY434" s="247" t="s">
        <v>127</v>
      </c>
    </row>
    <row r="435" s="13" customFormat="1">
      <c r="A435" s="13"/>
      <c r="B435" s="237"/>
      <c r="C435" s="238"/>
      <c r="D435" s="231" t="s">
        <v>140</v>
      </c>
      <c r="E435" s="239" t="s">
        <v>1</v>
      </c>
      <c r="F435" s="240" t="s">
        <v>867</v>
      </c>
      <c r="G435" s="238"/>
      <c r="H435" s="241">
        <v>18</v>
      </c>
      <c r="I435" s="242"/>
      <c r="J435" s="238"/>
      <c r="K435" s="238"/>
      <c r="L435" s="243"/>
      <c r="M435" s="244"/>
      <c r="N435" s="245"/>
      <c r="O435" s="245"/>
      <c r="P435" s="245"/>
      <c r="Q435" s="245"/>
      <c r="R435" s="245"/>
      <c r="S435" s="245"/>
      <c r="T435" s="24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7" t="s">
        <v>140</v>
      </c>
      <c r="AU435" s="247" t="s">
        <v>86</v>
      </c>
      <c r="AV435" s="13" t="s">
        <v>86</v>
      </c>
      <c r="AW435" s="13" t="s">
        <v>32</v>
      </c>
      <c r="AX435" s="13" t="s">
        <v>76</v>
      </c>
      <c r="AY435" s="247" t="s">
        <v>127</v>
      </c>
    </row>
    <row r="436" s="13" customFormat="1">
      <c r="A436" s="13"/>
      <c r="B436" s="237"/>
      <c r="C436" s="238"/>
      <c r="D436" s="231" t="s">
        <v>140</v>
      </c>
      <c r="E436" s="239" t="s">
        <v>1</v>
      </c>
      <c r="F436" s="240" t="s">
        <v>868</v>
      </c>
      <c r="G436" s="238"/>
      <c r="H436" s="241">
        <v>27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7" t="s">
        <v>140</v>
      </c>
      <c r="AU436" s="247" t="s">
        <v>86</v>
      </c>
      <c r="AV436" s="13" t="s">
        <v>86</v>
      </c>
      <c r="AW436" s="13" t="s">
        <v>32</v>
      </c>
      <c r="AX436" s="13" t="s">
        <v>76</v>
      </c>
      <c r="AY436" s="247" t="s">
        <v>127</v>
      </c>
    </row>
    <row r="437" s="15" customFormat="1">
      <c r="A437" s="15"/>
      <c r="B437" s="266"/>
      <c r="C437" s="267"/>
      <c r="D437" s="231" t="s">
        <v>140</v>
      </c>
      <c r="E437" s="268" t="s">
        <v>1</v>
      </c>
      <c r="F437" s="269" t="s">
        <v>266</v>
      </c>
      <c r="G437" s="267"/>
      <c r="H437" s="270">
        <v>204</v>
      </c>
      <c r="I437" s="271"/>
      <c r="J437" s="267"/>
      <c r="K437" s="267"/>
      <c r="L437" s="272"/>
      <c r="M437" s="273"/>
      <c r="N437" s="274"/>
      <c r="O437" s="274"/>
      <c r="P437" s="274"/>
      <c r="Q437" s="274"/>
      <c r="R437" s="274"/>
      <c r="S437" s="274"/>
      <c r="T437" s="275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6" t="s">
        <v>140</v>
      </c>
      <c r="AU437" s="276" t="s">
        <v>86</v>
      </c>
      <c r="AV437" s="15" t="s">
        <v>130</v>
      </c>
      <c r="AW437" s="15" t="s">
        <v>32</v>
      </c>
      <c r="AX437" s="15" t="s">
        <v>84</v>
      </c>
      <c r="AY437" s="276" t="s">
        <v>127</v>
      </c>
    </row>
    <row r="438" s="2" customFormat="1" ht="24.15" customHeight="1">
      <c r="A438" s="38"/>
      <c r="B438" s="39"/>
      <c r="C438" s="280" t="s">
        <v>869</v>
      </c>
      <c r="D438" s="280" t="s">
        <v>501</v>
      </c>
      <c r="E438" s="281" t="s">
        <v>870</v>
      </c>
      <c r="F438" s="282" t="s">
        <v>871</v>
      </c>
      <c r="G438" s="283" t="s">
        <v>309</v>
      </c>
      <c r="H438" s="284">
        <v>37.079999999999998</v>
      </c>
      <c r="I438" s="285"/>
      <c r="J438" s="286">
        <f>ROUND(I438*H438,2)</f>
        <v>0</v>
      </c>
      <c r="K438" s="287"/>
      <c r="L438" s="288"/>
      <c r="M438" s="289" t="s">
        <v>1</v>
      </c>
      <c r="N438" s="290" t="s">
        <v>41</v>
      </c>
      <c r="O438" s="91"/>
      <c r="P438" s="227">
        <f>O438*H438</f>
        <v>0</v>
      </c>
      <c r="Q438" s="227">
        <v>0.048300000000000003</v>
      </c>
      <c r="R438" s="227">
        <f>Q438*H438</f>
        <v>1.790964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182</v>
      </c>
      <c r="AT438" s="229" t="s">
        <v>501</v>
      </c>
      <c r="AU438" s="229" t="s">
        <v>86</v>
      </c>
      <c r="AY438" s="17" t="s">
        <v>127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84</v>
      </c>
      <c r="BK438" s="230">
        <f>ROUND(I438*H438,2)</f>
        <v>0</v>
      </c>
      <c r="BL438" s="17" t="s">
        <v>130</v>
      </c>
      <c r="BM438" s="229" t="s">
        <v>872</v>
      </c>
    </row>
    <row r="439" s="2" customFormat="1">
      <c r="A439" s="38"/>
      <c r="B439" s="39"/>
      <c r="C439" s="40"/>
      <c r="D439" s="231" t="s">
        <v>136</v>
      </c>
      <c r="E439" s="40"/>
      <c r="F439" s="232" t="s">
        <v>871</v>
      </c>
      <c r="G439" s="40"/>
      <c r="H439" s="40"/>
      <c r="I439" s="233"/>
      <c r="J439" s="40"/>
      <c r="K439" s="40"/>
      <c r="L439" s="44"/>
      <c r="M439" s="234"/>
      <c r="N439" s="235"/>
      <c r="O439" s="91"/>
      <c r="P439" s="91"/>
      <c r="Q439" s="91"/>
      <c r="R439" s="91"/>
      <c r="S439" s="91"/>
      <c r="T439" s="92"/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T439" s="17" t="s">
        <v>136</v>
      </c>
      <c r="AU439" s="17" t="s">
        <v>86</v>
      </c>
    </row>
    <row r="440" s="13" customFormat="1">
      <c r="A440" s="13"/>
      <c r="B440" s="237"/>
      <c r="C440" s="238"/>
      <c r="D440" s="231" t="s">
        <v>140</v>
      </c>
      <c r="E440" s="239" t="s">
        <v>1</v>
      </c>
      <c r="F440" s="240" t="s">
        <v>866</v>
      </c>
      <c r="G440" s="238"/>
      <c r="H440" s="241">
        <v>36</v>
      </c>
      <c r="I440" s="242"/>
      <c r="J440" s="238"/>
      <c r="K440" s="238"/>
      <c r="L440" s="243"/>
      <c r="M440" s="244"/>
      <c r="N440" s="245"/>
      <c r="O440" s="245"/>
      <c r="P440" s="245"/>
      <c r="Q440" s="245"/>
      <c r="R440" s="245"/>
      <c r="S440" s="245"/>
      <c r="T440" s="24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7" t="s">
        <v>140</v>
      </c>
      <c r="AU440" s="247" t="s">
        <v>86</v>
      </c>
      <c r="AV440" s="13" t="s">
        <v>86</v>
      </c>
      <c r="AW440" s="13" t="s">
        <v>32</v>
      </c>
      <c r="AX440" s="13" t="s">
        <v>84</v>
      </c>
      <c r="AY440" s="247" t="s">
        <v>127</v>
      </c>
    </row>
    <row r="441" s="13" customFormat="1">
      <c r="A441" s="13"/>
      <c r="B441" s="237"/>
      <c r="C441" s="238"/>
      <c r="D441" s="231" t="s">
        <v>140</v>
      </c>
      <c r="E441" s="238"/>
      <c r="F441" s="240" t="s">
        <v>873</v>
      </c>
      <c r="G441" s="238"/>
      <c r="H441" s="241">
        <v>37.079999999999998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7" t="s">
        <v>140</v>
      </c>
      <c r="AU441" s="247" t="s">
        <v>86</v>
      </c>
      <c r="AV441" s="13" t="s">
        <v>86</v>
      </c>
      <c r="AW441" s="13" t="s">
        <v>4</v>
      </c>
      <c r="AX441" s="13" t="s">
        <v>84</v>
      </c>
      <c r="AY441" s="247" t="s">
        <v>127</v>
      </c>
    </row>
    <row r="442" s="2" customFormat="1" ht="24.15" customHeight="1">
      <c r="A442" s="38"/>
      <c r="B442" s="39"/>
      <c r="C442" s="280" t="s">
        <v>874</v>
      </c>
      <c r="D442" s="280" t="s">
        <v>501</v>
      </c>
      <c r="E442" s="281" t="s">
        <v>875</v>
      </c>
      <c r="F442" s="282" t="s">
        <v>876</v>
      </c>
      <c r="G442" s="283" t="s">
        <v>309</v>
      </c>
      <c r="H442" s="284">
        <v>27</v>
      </c>
      <c r="I442" s="285"/>
      <c r="J442" s="286">
        <f>ROUND(I442*H442,2)</f>
        <v>0</v>
      </c>
      <c r="K442" s="287"/>
      <c r="L442" s="288"/>
      <c r="M442" s="289" t="s">
        <v>1</v>
      </c>
      <c r="N442" s="290" t="s">
        <v>41</v>
      </c>
      <c r="O442" s="91"/>
      <c r="P442" s="227">
        <f>O442*H442</f>
        <v>0</v>
      </c>
      <c r="Q442" s="227">
        <v>0.12</v>
      </c>
      <c r="R442" s="227">
        <f>Q442*H442</f>
        <v>3.2399999999999998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182</v>
      </c>
      <c r="AT442" s="229" t="s">
        <v>501</v>
      </c>
      <c r="AU442" s="229" t="s">
        <v>86</v>
      </c>
      <c r="AY442" s="17" t="s">
        <v>127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84</v>
      </c>
      <c r="BK442" s="230">
        <f>ROUND(I442*H442,2)</f>
        <v>0</v>
      </c>
      <c r="BL442" s="17" t="s">
        <v>130</v>
      </c>
      <c r="BM442" s="229" t="s">
        <v>877</v>
      </c>
    </row>
    <row r="443" s="2" customFormat="1">
      <c r="A443" s="38"/>
      <c r="B443" s="39"/>
      <c r="C443" s="40"/>
      <c r="D443" s="231" t="s">
        <v>136</v>
      </c>
      <c r="E443" s="40"/>
      <c r="F443" s="232" t="s">
        <v>876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136</v>
      </c>
      <c r="AU443" s="17" t="s">
        <v>86</v>
      </c>
    </row>
    <row r="444" s="13" customFormat="1">
      <c r="A444" s="13"/>
      <c r="B444" s="237"/>
      <c r="C444" s="238"/>
      <c r="D444" s="231" t="s">
        <v>140</v>
      </c>
      <c r="E444" s="239" t="s">
        <v>1</v>
      </c>
      <c r="F444" s="240" t="s">
        <v>878</v>
      </c>
      <c r="G444" s="238"/>
      <c r="H444" s="241">
        <v>4</v>
      </c>
      <c r="I444" s="242"/>
      <c r="J444" s="238"/>
      <c r="K444" s="238"/>
      <c r="L444" s="243"/>
      <c r="M444" s="244"/>
      <c r="N444" s="245"/>
      <c r="O444" s="245"/>
      <c r="P444" s="245"/>
      <c r="Q444" s="245"/>
      <c r="R444" s="245"/>
      <c r="S444" s="245"/>
      <c r="T444" s="246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7" t="s">
        <v>140</v>
      </c>
      <c r="AU444" s="247" t="s">
        <v>86</v>
      </c>
      <c r="AV444" s="13" t="s">
        <v>86</v>
      </c>
      <c r="AW444" s="13" t="s">
        <v>32</v>
      </c>
      <c r="AX444" s="13" t="s">
        <v>76</v>
      </c>
      <c r="AY444" s="247" t="s">
        <v>127</v>
      </c>
    </row>
    <row r="445" s="13" customFormat="1">
      <c r="A445" s="13"/>
      <c r="B445" s="237"/>
      <c r="C445" s="238"/>
      <c r="D445" s="231" t="s">
        <v>140</v>
      </c>
      <c r="E445" s="239" t="s">
        <v>1</v>
      </c>
      <c r="F445" s="240" t="s">
        <v>879</v>
      </c>
      <c r="G445" s="238"/>
      <c r="H445" s="241">
        <v>18</v>
      </c>
      <c r="I445" s="242"/>
      <c r="J445" s="238"/>
      <c r="K445" s="238"/>
      <c r="L445" s="243"/>
      <c r="M445" s="244"/>
      <c r="N445" s="245"/>
      <c r="O445" s="245"/>
      <c r="P445" s="245"/>
      <c r="Q445" s="245"/>
      <c r="R445" s="245"/>
      <c r="S445" s="245"/>
      <c r="T445" s="246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7" t="s">
        <v>140</v>
      </c>
      <c r="AU445" s="247" t="s">
        <v>86</v>
      </c>
      <c r="AV445" s="13" t="s">
        <v>86</v>
      </c>
      <c r="AW445" s="13" t="s">
        <v>32</v>
      </c>
      <c r="AX445" s="13" t="s">
        <v>76</v>
      </c>
      <c r="AY445" s="247" t="s">
        <v>127</v>
      </c>
    </row>
    <row r="446" s="13" customFormat="1">
      <c r="A446" s="13"/>
      <c r="B446" s="237"/>
      <c r="C446" s="238"/>
      <c r="D446" s="231" t="s">
        <v>140</v>
      </c>
      <c r="E446" s="239" t="s">
        <v>1</v>
      </c>
      <c r="F446" s="240" t="s">
        <v>880</v>
      </c>
      <c r="G446" s="238"/>
      <c r="H446" s="241">
        <v>5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7" t="s">
        <v>140</v>
      </c>
      <c r="AU446" s="247" t="s">
        <v>86</v>
      </c>
      <c r="AV446" s="13" t="s">
        <v>86</v>
      </c>
      <c r="AW446" s="13" t="s">
        <v>32</v>
      </c>
      <c r="AX446" s="13" t="s">
        <v>76</v>
      </c>
      <c r="AY446" s="247" t="s">
        <v>127</v>
      </c>
    </row>
    <row r="447" s="15" customFormat="1">
      <c r="A447" s="15"/>
      <c r="B447" s="266"/>
      <c r="C447" s="267"/>
      <c r="D447" s="231" t="s">
        <v>140</v>
      </c>
      <c r="E447" s="268" t="s">
        <v>1</v>
      </c>
      <c r="F447" s="269" t="s">
        <v>266</v>
      </c>
      <c r="G447" s="267"/>
      <c r="H447" s="270">
        <v>27</v>
      </c>
      <c r="I447" s="271"/>
      <c r="J447" s="267"/>
      <c r="K447" s="267"/>
      <c r="L447" s="272"/>
      <c r="M447" s="273"/>
      <c r="N447" s="274"/>
      <c r="O447" s="274"/>
      <c r="P447" s="274"/>
      <c r="Q447" s="274"/>
      <c r="R447" s="274"/>
      <c r="S447" s="274"/>
      <c r="T447" s="275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6" t="s">
        <v>140</v>
      </c>
      <c r="AU447" s="276" t="s">
        <v>86</v>
      </c>
      <c r="AV447" s="15" t="s">
        <v>130</v>
      </c>
      <c r="AW447" s="15" t="s">
        <v>32</v>
      </c>
      <c r="AX447" s="15" t="s">
        <v>84</v>
      </c>
      <c r="AY447" s="276" t="s">
        <v>127</v>
      </c>
    </row>
    <row r="448" s="2" customFormat="1" ht="24.15" customHeight="1">
      <c r="A448" s="38"/>
      <c r="B448" s="39"/>
      <c r="C448" s="280" t="s">
        <v>881</v>
      </c>
      <c r="D448" s="280" t="s">
        <v>501</v>
      </c>
      <c r="E448" s="281" t="s">
        <v>882</v>
      </c>
      <c r="F448" s="282" t="s">
        <v>883</v>
      </c>
      <c r="G448" s="283" t="s">
        <v>309</v>
      </c>
      <c r="H448" s="284">
        <v>18.539999999999999</v>
      </c>
      <c r="I448" s="285"/>
      <c r="J448" s="286">
        <f>ROUND(I448*H448,2)</f>
        <v>0</v>
      </c>
      <c r="K448" s="287"/>
      <c r="L448" s="288"/>
      <c r="M448" s="289" t="s">
        <v>1</v>
      </c>
      <c r="N448" s="290" t="s">
        <v>41</v>
      </c>
      <c r="O448" s="91"/>
      <c r="P448" s="227">
        <f>O448*H448</f>
        <v>0</v>
      </c>
      <c r="Q448" s="227">
        <v>0.065670000000000006</v>
      </c>
      <c r="R448" s="227">
        <f>Q448*H448</f>
        <v>1.2175218000000001</v>
      </c>
      <c r="S448" s="227">
        <v>0</v>
      </c>
      <c r="T448" s="228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9" t="s">
        <v>182</v>
      </c>
      <c r="AT448" s="229" t="s">
        <v>501</v>
      </c>
      <c r="AU448" s="229" t="s">
        <v>86</v>
      </c>
      <c r="AY448" s="17" t="s">
        <v>127</v>
      </c>
      <c r="BE448" s="230">
        <f>IF(N448="základní",J448,0)</f>
        <v>0</v>
      </c>
      <c r="BF448" s="230">
        <f>IF(N448="snížená",J448,0)</f>
        <v>0</v>
      </c>
      <c r="BG448" s="230">
        <f>IF(N448="zákl. přenesená",J448,0)</f>
        <v>0</v>
      </c>
      <c r="BH448" s="230">
        <f>IF(N448="sníž. přenesená",J448,0)</f>
        <v>0</v>
      </c>
      <c r="BI448" s="230">
        <f>IF(N448="nulová",J448,0)</f>
        <v>0</v>
      </c>
      <c r="BJ448" s="17" t="s">
        <v>84</v>
      </c>
      <c r="BK448" s="230">
        <f>ROUND(I448*H448,2)</f>
        <v>0</v>
      </c>
      <c r="BL448" s="17" t="s">
        <v>130</v>
      </c>
      <c r="BM448" s="229" t="s">
        <v>884</v>
      </c>
    </row>
    <row r="449" s="2" customFormat="1">
      <c r="A449" s="38"/>
      <c r="B449" s="39"/>
      <c r="C449" s="40"/>
      <c r="D449" s="231" t="s">
        <v>136</v>
      </c>
      <c r="E449" s="40"/>
      <c r="F449" s="232" t="s">
        <v>883</v>
      </c>
      <c r="G449" s="40"/>
      <c r="H449" s="40"/>
      <c r="I449" s="233"/>
      <c r="J449" s="40"/>
      <c r="K449" s="40"/>
      <c r="L449" s="44"/>
      <c r="M449" s="234"/>
      <c r="N449" s="235"/>
      <c r="O449" s="91"/>
      <c r="P449" s="91"/>
      <c r="Q449" s="91"/>
      <c r="R449" s="91"/>
      <c r="S449" s="91"/>
      <c r="T449" s="92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136</v>
      </c>
      <c r="AU449" s="17" t="s">
        <v>86</v>
      </c>
    </row>
    <row r="450" s="13" customFormat="1">
      <c r="A450" s="13"/>
      <c r="B450" s="237"/>
      <c r="C450" s="238"/>
      <c r="D450" s="231" t="s">
        <v>140</v>
      </c>
      <c r="E450" s="239" t="s">
        <v>1</v>
      </c>
      <c r="F450" s="240" t="s">
        <v>885</v>
      </c>
      <c r="G450" s="238"/>
      <c r="H450" s="241">
        <v>18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140</v>
      </c>
      <c r="AU450" s="247" t="s">
        <v>86</v>
      </c>
      <c r="AV450" s="13" t="s">
        <v>86</v>
      </c>
      <c r="AW450" s="13" t="s">
        <v>32</v>
      </c>
      <c r="AX450" s="13" t="s">
        <v>84</v>
      </c>
      <c r="AY450" s="247" t="s">
        <v>127</v>
      </c>
    </row>
    <row r="451" s="13" customFormat="1">
      <c r="A451" s="13"/>
      <c r="B451" s="237"/>
      <c r="C451" s="238"/>
      <c r="D451" s="231" t="s">
        <v>140</v>
      </c>
      <c r="E451" s="238"/>
      <c r="F451" s="240" t="s">
        <v>886</v>
      </c>
      <c r="G451" s="238"/>
      <c r="H451" s="241">
        <v>18.539999999999999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7" t="s">
        <v>140</v>
      </c>
      <c r="AU451" s="247" t="s">
        <v>86</v>
      </c>
      <c r="AV451" s="13" t="s">
        <v>86</v>
      </c>
      <c r="AW451" s="13" t="s">
        <v>4</v>
      </c>
      <c r="AX451" s="13" t="s">
        <v>84</v>
      </c>
      <c r="AY451" s="247" t="s">
        <v>127</v>
      </c>
    </row>
    <row r="452" s="2" customFormat="1" ht="16.5" customHeight="1">
      <c r="A452" s="38"/>
      <c r="B452" s="39"/>
      <c r="C452" s="280" t="s">
        <v>887</v>
      </c>
      <c r="D452" s="280" t="s">
        <v>501</v>
      </c>
      <c r="E452" s="281" t="s">
        <v>888</v>
      </c>
      <c r="F452" s="282" t="s">
        <v>889</v>
      </c>
      <c r="G452" s="283" t="s">
        <v>309</v>
      </c>
      <c r="H452" s="284">
        <v>125.45999999999999</v>
      </c>
      <c r="I452" s="285"/>
      <c r="J452" s="286">
        <f>ROUND(I452*H452,2)</f>
        <v>0</v>
      </c>
      <c r="K452" s="287"/>
      <c r="L452" s="288"/>
      <c r="M452" s="289" t="s">
        <v>1</v>
      </c>
      <c r="N452" s="290" t="s">
        <v>41</v>
      </c>
      <c r="O452" s="91"/>
      <c r="P452" s="227">
        <f>O452*H452</f>
        <v>0</v>
      </c>
      <c r="Q452" s="227">
        <v>0.080000000000000002</v>
      </c>
      <c r="R452" s="227">
        <f>Q452*H452</f>
        <v>10.0368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182</v>
      </c>
      <c r="AT452" s="229" t="s">
        <v>501</v>
      </c>
      <c r="AU452" s="229" t="s">
        <v>86</v>
      </c>
      <c r="AY452" s="17" t="s">
        <v>127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84</v>
      </c>
      <c r="BK452" s="230">
        <f>ROUND(I452*H452,2)</f>
        <v>0</v>
      </c>
      <c r="BL452" s="17" t="s">
        <v>130</v>
      </c>
      <c r="BM452" s="229" t="s">
        <v>890</v>
      </c>
    </row>
    <row r="453" s="2" customFormat="1">
      <c r="A453" s="38"/>
      <c r="B453" s="39"/>
      <c r="C453" s="40"/>
      <c r="D453" s="231" t="s">
        <v>136</v>
      </c>
      <c r="E453" s="40"/>
      <c r="F453" s="232" t="s">
        <v>889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136</v>
      </c>
      <c r="AU453" s="17" t="s">
        <v>86</v>
      </c>
    </row>
    <row r="454" s="13" customFormat="1">
      <c r="A454" s="13"/>
      <c r="B454" s="237"/>
      <c r="C454" s="238"/>
      <c r="D454" s="231" t="s">
        <v>140</v>
      </c>
      <c r="E454" s="239" t="s">
        <v>1</v>
      </c>
      <c r="F454" s="240" t="s">
        <v>865</v>
      </c>
      <c r="G454" s="238"/>
      <c r="H454" s="241">
        <v>123</v>
      </c>
      <c r="I454" s="242"/>
      <c r="J454" s="238"/>
      <c r="K454" s="238"/>
      <c r="L454" s="243"/>
      <c r="M454" s="244"/>
      <c r="N454" s="245"/>
      <c r="O454" s="245"/>
      <c r="P454" s="245"/>
      <c r="Q454" s="245"/>
      <c r="R454" s="245"/>
      <c r="S454" s="245"/>
      <c r="T454" s="246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7" t="s">
        <v>140</v>
      </c>
      <c r="AU454" s="247" t="s">
        <v>86</v>
      </c>
      <c r="AV454" s="13" t="s">
        <v>86</v>
      </c>
      <c r="AW454" s="13" t="s">
        <v>32</v>
      </c>
      <c r="AX454" s="13" t="s">
        <v>84</v>
      </c>
      <c r="AY454" s="247" t="s">
        <v>127</v>
      </c>
    </row>
    <row r="455" s="13" customFormat="1">
      <c r="A455" s="13"/>
      <c r="B455" s="237"/>
      <c r="C455" s="238"/>
      <c r="D455" s="231" t="s">
        <v>140</v>
      </c>
      <c r="E455" s="238"/>
      <c r="F455" s="240" t="s">
        <v>891</v>
      </c>
      <c r="G455" s="238"/>
      <c r="H455" s="241">
        <v>125.45999999999999</v>
      </c>
      <c r="I455" s="242"/>
      <c r="J455" s="238"/>
      <c r="K455" s="238"/>
      <c r="L455" s="243"/>
      <c r="M455" s="244"/>
      <c r="N455" s="245"/>
      <c r="O455" s="245"/>
      <c r="P455" s="245"/>
      <c r="Q455" s="245"/>
      <c r="R455" s="245"/>
      <c r="S455" s="245"/>
      <c r="T455" s="24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7" t="s">
        <v>140</v>
      </c>
      <c r="AU455" s="247" t="s">
        <v>86</v>
      </c>
      <c r="AV455" s="13" t="s">
        <v>86</v>
      </c>
      <c r="AW455" s="13" t="s">
        <v>4</v>
      </c>
      <c r="AX455" s="13" t="s">
        <v>84</v>
      </c>
      <c r="AY455" s="247" t="s">
        <v>127</v>
      </c>
    </row>
    <row r="456" s="2" customFormat="1" ht="24.15" customHeight="1">
      <c r="A456" s="38"/>
      <c r="B456" s="39"/>
      <c r="C456" s="217" t="s">
        <v>892</v>
      </c>
      <c r="D456" s="217" t="s">
        <v>131</v>
      </c>
      <c r="E456" s="218" t="s">
        <v>893</v>
      </c>
      <c r="F456" s="219" t="s">
        <v>894</v>
      </c>
      <c r="G456" s="220" t="s">
        <v>338</v>
      </c>
      <c r="H456" s="221">
        <v>26.454000000000001</v>
      </c>
      <c r="I456" s="222"/>
      <c r="J456" s="223">
        <f>ROUND(I456*H456,2)</f>
        <v>0</v>
      </c>
      <c r="K456" s="224"/>
      <c r="L456" s="44"/>
      <c r="M456" s="225" t="s">
        <v>1</v>
      </c>
      <c r="N456" s="226" t="s">
        <v>41</v>
      </c>
      <c r="O456" s="91"/>
      <c r="P456" s="227">
        <f>O456*H456</f>
        <v>0</v>
      </c>
      <c r="Q456" s="227">
        <v>2.2563399999999998</v>
      </c>
      <c r="R456" s="227">
        <f>Q456*H456</f>
        <v>59.689218359999998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130</v>
      </c>
      <c r="AT456" s="229" t="s">
        <v>131</v>
      </c>
      <c r="AU456" s="229" t="s">
        <v>86</v>
      </c>
      <c r="AY456" s="17" t="s">
        <v>127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84</v>
      </c>
      <c r="BK456" s="230">
        <f>ROUND(I456*H456,2)</f>
        <v>0</v>
      </c>
      <c r="BL456" s="17" t="s">
        <v>130</v>
      </c>
      <c r="BM456" s="229" t="s">
        <v>895</v>
      </c>
    </row>
    <row r="457" s="2" customFormat="1">
      <c r="A457" s="38"/>
      <c r="B457" s="39"/>
      <c r="C457" s="40"/>
      <c r="D457" s="231" t="s">
        <v>136</v>
      </c>
      <c r="E457" s="40"/>
      <c r="F457" s="232" t="s">
        <v>894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136</v>
      </c>
      <c r="AU457" s="17" t="s">
        <v>86</v>
      </c>
    </row>
    <row r="458" s="2" customFormat="1">
      <c r="A458" s="38"/>
      <c r="B458" s="39"/>
      <c r="C458" s="40"/>
      <c r="D458" s="250" t="s">
        <v>175</v>
      </c>
      <c r="E458" s="40"/>
      <c r="F458" s="251" t="s">
        <v>896</v>
      </c>
      <c r="G458" s="40"/>
      <c r="H458" s="40"/>
      <c r="I458" s="233"/>
      <c r="J458" s="40"/>
      <c r="K458" s="40"/>
      <c r="L458" s="44"/>
      <c r="M458" s="234"/>
      <c r="N458" s="235"/>
      <c r="O458" s="91"/>
      <c r="P458" s="91"/>
      <c r="Q458" s="91"/>
      <c r="R458" s="91"/>
      <c r="S458" s="91"/>
      <c r="T458" s="92"/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T458" s="17" t="s">
        <v>175</v>
      </c>
      <c r="AU458" s="17" t="s">
        <v>86</v>
      </c>
    </row>
    <row r="459" s="13" customFormat="1">
      <c r="A459" s="13"/>
      <c r="B459" s="237"/>
      <c r="C459" s="238"/>
      <c r="D459" s="231" t="s">
        <v>140</v>
      </c>
      <c r="E459" s="239" t="s">
        <v>1</v>
      </c>
      <c r="F459" s="240" t="s">
        <v>897</v>
      </c>
      <c r="G459" s="238"/>
      <c r="H459" s="241">
        <v>10.710000000000001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140</v>
      </c>
      <c r="AU459" s="247" t="s">
        <v>86</v>
      </c>
      <c r="AV459" s="13" t="s">
        <v>86</v>
      </c>
      <c r="AW459" s="13" t="s">
        <v>32</v>
      </c>
      <c r="AX459" s="13" t="s">
        <v>76</v>
      </c>
      <c r="AY459" s="247" t="s">
        <v>127</v>
      </c>
    </row>
    <row r="460" s="13" customFormat="1">
      <c r="A460" s="13"/>
      <c r="B460" s="237"/>
      <c r="C460" s="238"/>
      <c r="D460" s="231" t="s">
        <v>140</v>
      </c>
      <c r="E460" s="239" t="s">
        <v>1</v>
      </c>
      <c r="F460" s="240" t="s">
        <v>898</v>
      </c>
      <c r="G460" s="238"/>
      <c r="H460" s="241">
        <v>15.744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7" t="s">
        <v>140</v>
      </c>
      <c r="AU460" s="247" t="s">
        <v>86</v>
      </c>
      <c r="AV460" s="13" t="s">
        <v>86</v>
      </c>
      <c r="AW460" s="13" t="s">
        <v>32</v>
      </c>
      <c r="AX460" s="13" t="s">
        <v>76</v>
      </c>
      <c r="AY460" s="247" t="s">
        <v>127</v>
      </c>
    </row>
    <row r="461" s="15" customFormat="1">
      <c r="A461" s="15"/>
      <c r="B461" s="266"/>
      <c r="C461" s="267"/>
      <c r="D461" s="231" t="s">
        <v>140</v>
      </c>
      <c r="E461" s="268" t="s">
        <v>1</v>
      </c>
      <c r="F461" s="269" t="s">
        <v>266</v>
      </c>
      <c r="G461" s="267"/>
      <c r="H461" s="270">
        <v>26.454000000000001</v>
      </c>
      <c r="I461" s="271"/>
      <c r="J461" s="267"/>
      <c r="K461" s="267"/>
      <c r="L461" s="272"/>
      <c r="M461" s="273"/>
      <c r="N461" s="274"/>
      <c r="O461" s="274"/>
      <c r="P461" s="274"/>
      <c r="Q461" s="274"/>
      <c r="R461" s="274"/>
      <c r="S461" s="274"/>
      <c r="T461" s="275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76" t="s">
        <v>140</v>
      </c>
      <c r="AU461" s="276" t="s">
        <v>86</v>
      </c>
      <c r="AV461" s="15" t="s">
        <v>130</v>
      </c>
      <c r="AW461" s="15" t="s">
        <v>32</v>
      </c>
      <c r="AX461" s="15" t="s">
        <v>84</v>
      </c>
      <c r="AY461" s="276" t="s">
        <v>127</v>
      </c>
    </row>
    <row r="462" s="2" customFormat="1" ht="16.5" customHeight="1">
      <c r="A462" s="38"/>
      <c r="B462" s="39"/>
      <c r="C462" s="217" t="s">
        <v>899</v>
      </c>
      <c r="D462" s="217" t="s">
        <v>131</v>
      </c>
      <c r="E462" s="218" t="s">
        <v>330</v>
      </c>
      <c r="F462" s="219" t="s">
        <v>331</v>
      </c>
      <c r="G462" s="220" t="s">
        <v>309</v>
      </c>
      <c r="H462" s="221">
        <v>44</v>
      </c>
      <c r="I462" s="222"/>
      <c r="J462" s="223">
        <f>ROUND(I462*H462,2)</f>
        <v>0</v>
      </c>
      <c r="K462" s="224"/>
      <c r="L462" s="44"/>
      <c r="M462" s="225" t="s">
        <v>1</v>
      </c>
      <c r="N462" s="226" t="s">
        <v>41</v>
      </c>
      <c r="O462" s="91"/>
      <c r="P462" s="227">
        <f>O462*H462</f>
        <v>0</v>
      </c>
      <c r="Q462" s="227">
        <v>0</v>
      </c>
      <c r="R462" s="227">
        <f>Q462*H462</f>
        <v>0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130</v>
      </c>
      <c r="AT462" s="229" t="s">
        <v>131</v>
      </c>
      <c r="AU462" s="229" t="s">
        <v>86</v>
      </c>
      <c r="AY462" s="17" t="s">
        <v>127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84</v>
      </c>
      <c r="BK462" s="230">
        <f>ROUND(I462*H462,2)</f>
        <v>0</v>
      </c>
      <c r="BL462" s="17" t="s">
        <v>130</v>
      </c>
      <c r="BM462" s="229" t="s">
        <v>900</v>
      </c>
    </row>
    <row r="463" s="2" customFormat="1">
      <c r="A463" s="38"/>
      <c r="B463" s="39"/>
      <c r="C463" s="40"/>
      <c r="D463" s="231" t="s">
        <v>136</v>
      </c>
      <c r="E463" s="40"/>
      <c r="F463" s="232" t="s">
        <v>333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136</v>
      </c>
      <c r="AU463" s="17" t="s">
        <v>86</v>
      </c>
    </row>
    <row r="464" s="2" customFormat="1">
      <c r="A464" s="38"/>
      <c r="B464" s="39"/>
      <c r="C464" s="40"/>
      <c r="D464" s="250" t="s">
        <v>175</v>
      </c>
      <c r="E464" s="40"/>
      <c r="F464" s="251" t="s">
        <v>334</v>
      </c>
      <c r="G464" s="40"/>
      <c r="H464" s="40"/>
      <c r="I464" s="233"/>
      <c r="J464" s="40"/>
      <c r="K464" s="40"/>
      <c r="L464" s="44"/>
      <c r="M464" s="234"/>
      <c r="N464" s="235"/>
      <c r="O464" s="91"/>
      <c r="P464" s="91"/>
      <c r="Q464" s="91"/>
      <c r="R464" s="91"/>
      <c r="S464" s="91"/>
      <c r="T464" s="92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175</v>
      </c>
      <c r="AU464" s="17" t="s">
        <v>86</v>
      </c>
    </row>
    <row r="465" s="13" customFormat="1">
      <c r="A465" s="13"/>
      <c r="B465" s="237"/>
      <c r="C465" s="238"/>
      <c r="D465" s="231" t="s">
        <v>140</v>
      </c>
      <c r="E465" s="239" t="s">
        <v>1</v>
      </c>
      <c r="F465" s="240" t="s">
        <v>901</v>
      </c>
      <c r="G465" s="238"/>
      <c r="H465" s="241">
        <v>44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140</v>
      </c>
      <c r="AU465" s="247" t="s">
        <v>86</v>
      </c>
      <c r="AV465" s="13" t="s">
        <v>86</v>
      </c>
      <c r="AW465" s="13" t="s">
        <v>32</v>
      </c>
      <c r="AX465" s="13" t="s">
        <v>84</v>
      </c>
      <c r="AY465" s="247" t="s">
        <v>127</v>
      </c>
    </row>
    <row r="466" s="2" customFormat="1" ht="24.15" customHeight="1">
      <c r="A466" s="38"/>
      <c r="B466" s="39"/>
      <c r="C466" s="217" t="s">
        <v>902</v>
      </c>
      <c r="D466" s="217" t="s">
        <v>131</v>
      </c>
      <c r="E466" s="218" t="s">
        <v>903</v>
      </c>
      <c r="F466" s="219" t="s">
        <v>904</v>
      </c>
      <c r="G466" s="220" t="s">
        <v>309</v>
      </c>
      <c r="H466" s="221">
        <v>3.5</v>
      </c>
      <c r="I466" s="222"/>
      <c r="J466" s="223">
        <f>ROUND(I466*H466,2)</f>
        <v>0</v>
      </c>
      <c r="K466" s="224"/>
      <c r="L466" s="44"/>
      <c r="M466" s="225" t="s">
        <v>1</v>
      </c>
      <c r="N466" s="226" t="s">
        <v>41</v>
      </c>
      <c r="O466" s="91"/>
      <c r="P466" s="227">
        <f>O466*H466</f>
        <v>0</v>
      </c>
      <c r="Q466" s="227">
        <v>0.29221000000000003</v>
      </c>
      <c r="R466" s="227">
        <f>Q466*H466</f>
        <v>1.0227350000000002</v>
      </c>
      <c r="S466" s="227">
        <v>0</v>
      </c>
      <c r="T466" s="228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9" t="s">
        <v>130</v>
      </c>
      <c r="AT466" s="229" t="s">
        <v>131</v>
      </c>
      <c r="AU466" s="229" t="s">
        <v>86</v>
      </c>
      <c r="AY466" s="17" t="s">
        <v>127</v>
      </c>
      <c r="BE466" s="230">
        <f>IF(N466="základní",J466,0)</f>
        <v>0</v>
      </c>
      <c r="BF466" s="230">
        <f>IF(N466="snížená",J466,0)</f>
        <v>0</v>
      </c>
      <c r="BG466" s="230">
        <f>IF(N466="zákl. přenesená",J466,0)</f>
        <v>0</v>
      </c>
      <c r="BH466" s="230">
        <f>IF(N466="sníž. přenesená",J466,0)</f>
        <v>0</v>
      </c>
      <c r="BI466" s="230">
        <f>IF(N466="nulová",J466,0)</f>
        <v>0</v>
      </c>
      <c r="BJ466" s="17" t="s">
        <v>84</v>
      </c>
      <c r="BK466" s="230">
        <f>ROUND(I466*H466,2)</f>
        <v>0</v>
      </c>
      <c r="BL466" s="17" t="s">
        <v>130</v>
      </c>
      <c r="BM466" s="229" t="s">
        <v>905</v>
      </c>
    </row>
    <row r="467" s="2" customFormat="1">
      <c r="A467" s="38"/>
      <c r="B467" s="39"/>
      <c r="C467" s="40"/>
      <c r="D467" s="231" t="s">
        <v>136</v>
      </c>
      <c r="E467" s="40"/>
      <c r="F467" s="232" t="s">
        <v>906</v>
      </c>
      <c r="G467" s="40"/>
      <c r="H467" s="40"/>
      <c r="I467" s="233"/>
      <c r="J467" s="40"/>
      <c r="K467" s="40"/>
      <c r="L467" s="44"/>
      <c r="M467" s="234"/>
      <c r="N467" s="235"/>
      <c r="O467" s="91"/>
      <c r="P467" s="91"/>
      <c r="Q467" s="91"/>
      <c r="R467" s="91"/>
      <c r="S467" s="91"/>
      <c r="T467" s="92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136</v>
      </c>
      <c r="AU467" s="17" t="s">
        <v>86</v>
      </c>
    </row>
    <row r="468" s="2" customFormat="1">
      <c r="A468" s="38"/>
      <c r="B468" s="39"/>
      <c r="C468" s="40"/>
      <c r="D468" s="250" t="s">
        <v>175</v>
      </c>
      <c r="E468" s="40"/>
      <c r="F468" s="251" t="s">
        <v>907</v>
      </c>
      <c r="G468" s="40"/>
      <c r="H468" s="40"/>
      <c r="I468" s="233"/>
      <c r="J468" s="40"/>
      <c r="K468" s="40"/>
      <c r="L468" s="44"/>
      <c r="M468" s="234"/>
      <c r="N468" s="235"/>
      <c r="O468" s="91"/>
      <c r="P468" s="91"/>
      <c r="Q468" s="91"/>
      <c r="R468" s="91"/>
      <c r="S468" s="91"/>
      <c r="T468" s="92"/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T468" s="17" t="s">
        <v>175</v>
      </c>
      <c r="AU468" s="17" t="s">
        <v>86</v>
      </c>
    </row>
    <row r="469" s="13" customFormat="1">
      <c r="A469" s="13"/>
      <c r="B469" s="237"/>
      <c r="C469" s="238"/>
      <c r="D469" s="231" t="s">
        <v>140</v>
      </c>
      <c r="E469" s="239" t="s">
        <v>1</v>
      </c>
      <c r="F469" s="240" t="s">
        <v>908</v>
      </c>
      <c r="G469" s="238"/>
      <c r="H469" s="241">
        <v>3.5</v>
      </c>
      <c r="I469" s="242"/>
      <c r="J469" s="238"/>
      <c r="K469" s="238"/>
      <c r="L469" s="243"/>
      <c r="M469" s="244"/>
      <c r="N469" s="245"/>
      <c r="O469" s="245"/>
      <c r="P469" s="245"/>
      <c r="Q469" s="245"/>
      <c r="R469" s="245"/>
      <c r="S469" s="245"/>
      <c r="T469" s="246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7" t="s">
        <v>140</v>
      </c>
      <c r="AU469" s="247" t="s">
        <v>86</v>
      </c>
      <c r="AV469" s="13" t="s">
        <v>86</v>
      </c>
      <c r="AW469" s="13" t="s">
        <v>32</v>
      </c>
      <c r="AX469" s="13" t="s">
        <v>84</v>
      </c>
      <c r="AY469" s="247" t="s">
        <v>127</v>
      </c>
    </row>
    <row r="470" s="2" customFormat="1" ht="24.15" customHeight="1">
      <c r="A470" s="38"/>
      <c r="B470" s="39"/>
      <c r="C470" s="280" t="s">
        <v>909</v>
      </c>
      <c r="D470" s="280" t="s">
        <v>501</v>
      </c>
      <c r="E470" s="281" t="s">
        <v>910</v>
      </c>
      <c r="F470" s="282" t="s">
        <v>911</v>
      </c>
      <c r="G470" s="283" t="s">
        <v>348</v>
      </c>
      <c r="H470" s="284">
        <v>3.5</v>
      </c>
      <c r="I470" s="285"/>
      <c r="J470" s="286">
        <f>ROUND(I470*H470,2)</f>
        <v>0</v>
      </c>
      <c r="K470" s="287"/>
      <c r="L470" s="288"/>
      <c r="M470" s="289" t="s">
        <v>1</v>
      </c>
      <c r="N470" s="290" t="s">
        <v>41</v>
      </c>
      <c r="O470" s="91"/>
      <c r="P470" s="227">
        <f>O470*H470</f>
        <v>0</v>
      </c>
      <c r="Q470" s="227">
        <v>0.0083000000000000001</v>
      </c>
      <c r="R470" s="227">
        <f>Q470*H470</f>
        <v>0.029049999999999999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182</v>
      </c>
      <c r="AT470" s="229" t="s">
        <v>501</v>
      </c>
      <c r="AU470" s="229" t="s">
        <v>86</v>
      </c>
      <c r="AY470" s="17" t="s">
        <v>127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84</v>
      </c>
      <c r="BK470" s="230">
        <f>ROUND(I470*H470,2)</f>
        <v>0</v>
      </c>
      <c r="BL470" s="17" t="s">
        <v>130</v>
      </c>
      <c r="BM470" s="229" t="s">
        <v>912</v>
      </c>
    </row>
    <row r="471" s="2" customFormat="1">
      <c r="A471" s="38"/>
      <c r="B471" s="39"/>
      <c r="C471" s="40"/>
      <c r="D471" s="231" t="s">
        <v>136</v>
      </c>
      <c r="E471" s="40"/>
      <c r="F471" s="232" t="s">
        <v>911</v>
      </c>
      <c r="G471" s="40"/>
      <c r="H471" s="40"/>
      <c r="I471" s="233"/>
      <c r="J471" s="40"/>
      <c r="K471" s="40"/>
      <c r="L471" s="44"/>
      <c r="M471" s="234"/>
      <c r="N471" s="235"/>
      <c r="O471" s="91"/>
      <c r="P471" s="91"/>
      <c r="Q471" s="91"/>
      <c r="R471" s="91"/>
      <c r="S471" s="91"/>
      <c r="T471" s="92"/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T471" s="17" t="s">
        <v>136</v>
      </c>
      <c r="AU471" s="17" t="s">
        <v>86</v>
      </c>
    </row>
    <row r="472" s="2" customFormat="1">
      <c r="A472" s="38"/>
      <c r="B472" s="39"/>
      <c r="C472" s="40"/>
      <c r="D472" s="231" t="s">
        <v>138</v>
      </c>
      <c r="E472" s="40"/>
      <c r="F472" s="236" t="s">
        <v>913</v>
      </c>
      <c r="G472" s="40"/>
      <c r="H472" s="40"/>
      <c r="I472" s="233"/>
      <c r="J472" s="40"/>
      <c r="K472" s="40"/>
      <c r="L472" s="44"/>
      <c r="M472" s="234"/>
      <c r="N472" s="235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138</v>
      </c>
      <c r="AU472" s="17" t="s">
        <v>86</v>
      </c>
    </row>
    <row r="473" s="2" customFormat="1" ht="33" customHeight="1">
      <c r="A473" s="38"/>
      <c r="B473" s="39"/>
      <c r="C473" s="217" t="s">
        <v>914</v>
      </c>
      <c r="D473" s="217" t="s">
        <v>131</v>
      </c>
      <c r="E473" s="218" t="s">
        <v>915</v>
      </c>
      <c r="F473" s="219" t="s">
        <v>916</v>
      </c>
      <c r="G473" s="220" t="s">
        <v>348</v>
      </c>
      <c r="H473" s="221">
        <v>1</v>
      </c>
      <c r="I473" s="222"/>
      <c r="J473" s="223">
        <f>ROUND(I473*H473,2)</f>
        <v>0</v>
      </c>
      <c r="K473" s="224"/>
      <c r="L473" s="44"/>
      <c r="M473" s="225" t="s">
        <v>1</v>
      </c>
      <c r="N473" s="226" t="s">
        <v>41</v>
      </c>
      <c r="O473" s="91"/>
      <c r="P473" s="227">
        <f>O473*H473</f>
        <v>0</v>
      </c>
      <c r="Q473" s="227">
        <v>0.27205000000000001</v>
      </c>
      <c r="R473" s="227">
        <f>Q473*H473</f>
        <v>0.27205000000000001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130</v>
      </c>
      <c r="AT473" s="229" t="s">
        <v>131</v>
      </c>
      <c r="AU473" s="229" t="s">
        <v>86</v>
      </c>
      <c r="AY473" s="17" t="s">
        <v>127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84</v>
      </c>
      <c r="BK473" s="230">
        <f>ROUND(I473*H473,2)</f>
        <v>0</v>
      </c>
      <c r="BL473" s="17" t="s">
        <v>130</v>
      </c>
      <c r="BM473" s="229" t="s">
        <v>917</v>
      </c>
    </row>
    <row r="474" s="2" customFormat="1">
      <c r="A474" s="38"/>
      <c r="B474" s="39"/>
      <c r="C474" s="40"/>
      <c r="D474" s="231" t="s">
        <v>136</v>
      </c>
      <c r="E474" s="40"/>
      <c r="F474" s="232" t="s">
        <v>918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136</v>
      </c>
      <c r="AU474" s="17" t="s">
        <v>86</v>
      </c>
    </row>
    <row r="475" s="2" customFormat="1">
      <c r="A475" s="38"/>
      <c r="B475" s="39"/>
      <c r="C475" s="40"/>
      <c r="D475" s="250" t="s">
        <v>175</v>
      </c>
      <c r="E475" s="40"/>
      <c r="F475" s="251" t="s">
        <v>919</v>
      </c>
      <c r="G475" s="40"/>
      <c r="H475" s="40"/>
      <c r="I475" s="233"/>
      <c r="J475" s="40"/>
      <c r="K475" s="40"/>
      <c r="L475" s="44"/>
      <c r="M475" s="234"/>
      <c r="N475" s="235"/>
      <c r="O475" s="91"/>
      <c r="P475" s="91"/>
      <c r="Q475" s="91"/>
      <c r="R475" s="91"/>
      <c r="S475" s="91"/>
      <c r="T475" s="92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175</v>
      </c>
      <c r="AU475" s="17" t="s">
        <v>86</v>
      </c>
    </row>
    <row r="476" s="13" customFormat="1">
      <c r="A476" s="13"/>
      <c r="B476" s="237"/>
      <c r="C476" s="238"/>
      <c r="D476" s="231" t="s">
        <v>140</v>
      </c>
      <c r="E476" s="239" t="s">
        <v>1</v>
      </c>
      <c r="F476" s="240" t="s">
        <v>84</v>
      </c>
      <c r="G476" s="238"/>
      <c r="H476" s="241">
        <v>1</v>
      </c>
      <c r="I476" s="242"/>
      <c r="J476" s="238"/>
      <c r="K476" s="238"/>
      <c r="L476" s="243"/>
      <c r="M476" s="244"/>
      <c r="N476" s="245"/>
      <c r="O476" s="245"/>
      <c r="P476" s="245"/>
      <c r="Q476" s="245"/>
      <c r="R476" s="245"/>
      <c r="S476" s="245"/>
      <c r="T476" s="246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47" t="s">
        <v>140</v>
      </c>
      <c r="AU476" s="247" t="s">
        <v>86</v>
      </c>
      <c r="AV476" s="13" t="s">
        <v>86</v>
      </c>
      <c r="AW476" s="13" t="s">
        <v>32</v>
      </c>
      <c r="AX476" s="13" t="s">
        <v>84</v>
      </c>
      <c r="AY476" s="247" t="s">
        <v>127</v>
      </c>
    </row>
    <row r="477" s="2" customFormat="1" ht="37.8" customHeight="1">
      <c r="A477" s="38"/>
      <c r="B477" s="39"/>
      <c r="C477" s="280" t="s">
        <v>920</v>
      </c>
      <c r="D477" s="280" t="s">
        <v>501</v>
      </c>
      <c r="E477" s="281" t="s">
        <v>921</v>
      </c>
      <c r="F477" s="282" t="s">
        <v>922</v>
      </c>
      <c r="G477" s="283" t="s">
        <v>348</v>
      </c>
      <c r="H477" s="284">
        <v>1</v>
      </c>
      <c r="I477" s="285"/>
      <c r="J477" s="286">
        <f>ROUND(I477*H477,2)</f>
        <v>0</v>
      </c>
      <c r="K477" s="287"/>
      <c r="L477" s="288"/>
      <c r="M477" s="289" t="s">
        <v>1</v>
      </c>
      <c r="N477" s="290" t="s">
        <v>41</v>
      </c>
      <c r="O477" s="91"/>
      <c r="P477" s="227">
        <f>O477*H477</f>
        <v>0</v>
      </c>
      <c r="Q477" s="227">
        <v>0.050500000000000003</v>
      </c>
      <c r="R477" s="227">
        <f>Q477*H477</f>
        <v>0.050500000000000003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182</v>
      </c>
      <c r="AT477" s="229" t="s">
        <v>501</v>
      </c>
      <c r="AU477" s="229" t="s">
        <v>86</v>
      </c>
      <c r="AY477" s="17" t="s">
        <v>127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84</v>
      </c>
      <c r="BK477" s="230">
        <f>ROUND(I477*H477,2)</f>
        <v>0</v>
      </c>
      <c r="BL477" s="17" t="s">
        <v>130</v>
      </c>
      <c r="BM477" s="229" t="s">
        <v>923</v>
      </c>
    </row>
    <row r="478" s="2" customFormat="1">
      <c r="A478" s="38"/>
      <c r="B478" s="39"/>
      <c r="C478" s="40"/>
      <c r="D478" s="231" t="s">
        <v>136</v>
      </c>
      <c r="E478" s="40"/>
      <c r="F478" s="232" t="s">
        <v>922</v>
      </c>
      <c r="G478" s="40"/>
      <c r="H478" s="40"/>
      <c r="I478" s="233"/>
      <c r="J478" s="40"/>
      <c r="K478" s="40"/>
      <c r="L478" s="44"/>
      <c r="M478" s="234"/>
      <c r="N478" s="235"/>
      <c r="O478" s="91"/>
      <c r="P478" s="91"/>
      <c r="Q478" s="91"/>
      <c r="R478" s="91"/>
      <c r="S478" s="91"/>
      <c r="T478" s="92"/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T478" s="17" t="s">
        <v>136</v>
      </c>
      <c r="AU478" s="17" t="s">
        <v>86</v>
      </c>
    </row>
    <row r="479" s="2" customFormat="1">
      <c r="A479" s="38"/>
      <c r="B479" s="39"/>
      <c r="C479" s="40"/>
      <c r="D479" s="231" t="s">
        <v>138</v>
      </c>
      <c r="E479" s="40"/>
      <c r="F479" s="236" t="s">
        <v>924</v>
      </c>
      <c r="G479" s="40"/>
      <c r="H479" s="40"/>
      <c r="I479" s="233"/>
      <c r="J479" s="40"/>
      <c r="K479" s="40"/>
      <c r="L479" s="44"/>
      <c r="M479" s="234"/>
      <c r="N479" s="235"/>
      <c r="O479" s="91"/>
      <c r="P479" s="91"/>
      <c r="Q479" s="91"/>
      <c r="R479" s="91"/>
      <c r="S479" s="91"/>
      <c r="T479" s="92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138</v>
      </c>
      <c r="AU479" s="17" t="s">
        <v>86</v>
      </c>
    </row>
    <row r="480" s="12" customFormat="1" ht="25.92" customHeight="1">
      <c r="A480" s="12"/>
      <c r="B480" s="203"/>
      <c r="C480" s="204"/>
      <c r="D480" s="205" t="s">
        <v>75</v>
      </c>
      <c r="E480" s="206" t="s">
        <v>925</v>
      </c>
      <c r="F480" s="206" t="s">
        <v>926</v>
      </c>
      <c r="G480" s="204"/>
      <c r="H480" s="204"/>
      <c r="I480" s="207"/>
      <c r="J480" s="208">
        <f>BK480</f>
        <v>0</v>
      </c>
      <c r="K480" s="204"/>
      <c r="L480" s="209"/>
      <c r="M480" s="210"/>
      <c r="N480" s="211"/>
      <c r="O480" s="211"/>
      <c r="P480" s="212">
        <f>P481</f>
        <v>0</v>
      </c>
      <c r="Q480" s="211"/>
      <c r="R480" s="212">
        <f>R481</f>
        <v>0.035017199999999998</v>
      </c>
      <c r="S480" s="211"/>
      <c r="T480" s="213">
        <f>T481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4" t="s">
        <v>86</v>
      </c>
      <c r="AT480" s="215" t="s">
        <v>75</v>
      </c>
      <c r="AU480" s="215" t="s">
        <v>76</v>
      </c>
      <c r="AY480" s="214" t="s">
        <v>127</v>
      </c>
      <c r="BK480" s="216">
        <f>BK481</f>
        <v>0</v>
      </c>
    </row>
    <row r="481" s="12" customFormat="1" ht="22.8" customHeight="1">
      <c r="A481" s="12"/>
      <c r="B481" s="203"/>
      <c r="C481" s="204"/>
      <c r="D481" s="205" t="s">
        <v>75</v>
      </c>
      <c r="E481" s="248" t="s">
        <v>927</v>
      </c>
      <c r="F481" s="248" t="s">
        <v>928</v>
      </c>
      <c r="G481" s="204"/>
      <c r="H481" s="204"/>
      <c r="I481" s="207"/>
      <c r="J481" s="249">
        <f>BK481</f>
        <v>0</v>
      </c>
      <c r="K481" s="204"/>
      <c r="L481" s="209"/>
      <c r="M481" s="210"/>
      <c r="N481" s="211"/>
      <c r="O481" s="211"/>
      <c r="P481" s="212">
        <f>SUM(P482:P488)</f>
        <v>0</v>
      </c>
      <c r="Q481" s="211"/>
      <c r="R481" s="212">
        <f>SUM(R482:R488)</f>
        <v>0.035017199999999998</v>
      </c>
      <c r="S481" s="211"/>
      <c r="T481" s="213">
        <f>SUM(T482:T488)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86</v>
      </c>
      <c r="AT481" s="215" t="s">
        <v>75</v>
      </c>
      <c r="AU481" s="215" t="s">
        <v>84</v>
      </c>
      <c r="AY481" s="214" t="s">
        <v>127</v>
      </c>
      <c r="BK481" s="216">
        <f>SUM(BK482:BK488)</f>
        <v>0</v>
      </c>
    </row>
    <row r="482" s="2" customFormat="1" ht="24.15" customHeight="1">
      <c r="A482" s="38"/>
      <c r="B482" s="39"/>
      <c r="C482" s="217" t="s">
        <v>929</v>
      </c>
      <c r="D482" s="217" t="s">
        <v>131</v>
      </c>
      <c r="E482" s="218" t="s">
        <v>930</v>
      </c>
      <c r="F482" s="219" t="s">
        <v>931</v>
      </c>
      <c r="G482" s="220" t="s">
        <v>260</v>
      </c>
      <c r="H482" s="221">
        <v>98.640000000000001</v>
      </c>
      <c r="I482" s="222"/>
      <c r="J482" s="223">
        <f>ROUND(I482*H482,2)</f>
        <v>0</v>
      </c>
      <c r="K482" s="224"/>
      <c r="L482" s="44"/>
      <c r="M482" s="225" t="s">
        <v>1</v>
      </c>
      <c r="N482" s="226" t="s">
        <v>41</v>
      </c>
      <c r="O482" s="91"/>
      <c r="P482" s="227">
        <f>O482*H482</f>
        <v>0</v>
      </c>
      <c r="Q482" s="227">
        <v>4.0000000000000003E-05</v>
      </c>
      <c r="R482" s="227">
        <f>Q482*H482</f>
        <v>0.0039456000000000005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367</v>
      </c>
      <c r="AT482" s="229" t="s">
        <v>131</v>
      </c>
      <c r="AU482" s="229" t="s">
        <v>86</v>
      </c>
      <c r="AY482" s="17" t="s">
        <v>127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84</v>
      </c>
      <c r="BK482" s="230">
        <f>ROUND(I482*H482,2)</f>
        <v>0</v>
      </c>
      <c r="BL482" s="17" t="s">
        <v>367</v>
      </c>
      <c r="BM482" s="229" t="s">
        <v>932</v>
      </c>
    </row>
    <row r="483" s="2" customFormat="1">
      <c r="A483" s="38"/>
      <c r="B483" s="39"/>
      <c r="C483" s="40"/>
      <c r="D483" s="231" t="s">
        <v>136</v>
      </c>
      <c r="E483" s="40"/>
      <c r="F483" s="232" t="s">
        <v>933</v>
      </c>
      <c r="G483" s="40"/>
      <c r="H483" s="40"/>
      <c r="I483" s="233"/>
      <c r="J483" s="40"/>
      <c r="K483" s="40"/>
      <c r="L483" s="44"/>
      <c r="M483" s="234"/>
      <c r="N483" s="235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136</v>
      </c>
      <c r="AU483" s="17" t="s">
        <v>86</v>
      </c>
    </row>
    <row r="484" s="2" customFormat="1">
      <c r="A484" s="38"/>
      <c r="B484" s="39"/>
      <c r="C484" s="40"/>
      <c r="D484" s="250" t="s">
        <v>175</v>
      </c>
      <c r="E484" s="40"/>
      <c r="F484" s="251" t="s">
        <v>934</v>
      </c>
      <c r="G484" s="40"/>
      <c r="H484" s="40"/>
      <c r="I484" s="233"/>
      <c r="J484" s="40"/>
      <c r="K484" s="40"/>
      <c r="L484" s="44"/>
      <c r="M484" s="234"/>
      <c r="N484" s="235"/>
      <c r="O484" s="91"/>
      <c r="P484" s="91"/>
      <c r="Q484" s="91"/>
      <c r="R484" s="91"/>
      <c r="S484" s="91"/>
      <c r="T484" s="92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175</v>
      </c>
      <c r="AU484" s="17" t="s">
        <v>86</v>
      </c>
    </row>
    <row r="485" s="13" customFormat="1">
      <c r="A485" s="13"/>
      <c r="B485" s="237"/>
      <c r="C485" s="238"/>
      <c r="D485" s="231" t="s">
        <v>140</v>
      </c>
      <c r="E485" s="239" t="s">
        <v>1</v>
      </c>
      <c r="F485" s="240" t="s">
        <v>935</v>
      </c>
      <c r="G485" s="238"/>
      <c r="H485" s="241">
        <v>98.640000000000001</v>
      </c>
      <c r="I485" s="242"/>
      <c r="J485" s="238"/>
      <c r="K485" s="238"/>
      <c r="L485" s="243"/>
      <c r="M485" s="244"/>
      <c r="N485" s="245"/>
      <c r="O485" s="245"/>
      <c r="P485" s="245"/>
      <c r="Q485" s="245"/>
      <c r="R485" s="245"/>
      <c r="S485" s="245"/>
      <c r="T485" s="246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7" t="s">
        <v>140</v>
      </c>
      <c r="AU485" s="247" t="s">
        <v>86</v>
      </c>
      <c r="AV485" s="13" t="s">
        <v>86</v>
      </c>
      <c r="AW485" s="13" t="s">
        <v>32</v>
      </c>
      <c r="AX485" s="13" t="s">
        <v>84</v>
      </c>
      <c r="AY485" s="247" t="s">
        <v>127</v>
      </c>
    </row>
    <row r="486" s="2" customFormat="1" ht="24.15" customHeight="1">
      <c r="A486" s="38"/>
      <c r="B486" s="39"/>
      <c r="C486" s="280" t="s">
        <v>936</v>
      </c>
      <c r="D486" s="280" t="s">
        <v>501</v>
      </c>
      <c r="E486" s="281" t="s">
        <v>937</v>
      </c>
      <c r="F486" s="282" t="s">
        <v>938</v>
      </c>
      <c r="G486" s="283" t="s">
        <v>260</v>
      </c>
      <c r="H486" s="284">
        <v>103.572</v>
      </c>
      <c r="I486" s="285"/>
      <c r="J486" s="286">
        <f>ROUND(I486*H486,2)</f>
        <v>0</v>
      </c>
      <c r="K486" s="287"/>
      <c r="L486" s="288"/>
      <c r="M486" s="289" t="s">
        <v>1</v>
      </c>
      <c r="N486" s="290" t="s">
        <v>41</v>
      </c>
      <c r="O486" s="91"/>
      <c r="P486" s="227">
        <f>O486*H486</f>
        <v>0</v>
      </c>
      <c r="Q486" s="227">
        <v>0.00029999999999999997</v>
      </c>
      <c r="R486" s="227">
        <f>Q486*H486</f>
        <v>0.031071599999999998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642</v>
      </c>
      <c r="AT486" s="229" t="s">
        <v>501</v>
      </c>
      <c r="AU486" s="229" t="s">
        <v>86</v>
      </c>
      <c r="AY486" s="17" t="s">
        <v>127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84</v>
      </c>
      <c r="BK486" s="230">
        <f>ROUND(I486*H486,2)</f>
        <v>0</v>
      </c>
      <c r="BL486" s="17" t="s">
        <v>367</v>
      </c>
      <c r="BM486" s="229" t="s">
        <v>939</v>
      </c>
    </row>
    <row r="487" s="2" customFormat="1">
      <c r="A487" s="38"/>
      <c r="B487" s="39"/>
      <c r="C487" s="40"/>
      <c r="D487" s="231" t="s">
        <v>136</v>
      </c>
      <c r="E487" s="40"/>
      <c r="F487" s="232" t="s">
        <v>938</v>
      </c>
      <c r="G487" s="40"/>
      <c r="H487" s="40"/>
      <c r="I487" s="233"/>
      <c r="J487" s="40"/>
      <c r="K487" s="40"/>
      <c r="L487" s="44"/>
      <c r="M487" s="234"/>
      <c r="N487" s="235"/>
      <c r="O487" s="91"/>
      <c r="P487" s="91"/>
      <c r="Q487" s="91"/>
      <c r="R487" s="91"/>
      <c r="S487" s="91"/>
      <c r="T487" s="92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136</v>
      </c>
      <c r="AU487" s="17" t="s">
        <v>86</v>
      </c>
    </row>
    <row r="488" s="13" customFormat="1">
      <c r="A488" s="13"/>
      <c r="B488" s="237"/>
      <c r="C488" s="238"/>
      <c r="D488" s="231" t="s">
        <v>140</v>
      </c>
      <c r="E488" s="238"/>
      <c r="F488" s="240" t="s">
        <v>940</v>
      </c>
      <c r="G488" s="238"/>
      <c r="H488" s="241">
        <v>103.572</v>
      </c>
      <c r="I488" s="242"/>
      <c r="J488" s="238"/>
      <c r="K488" s="238"/>
      <c r="L488" s="243"/>
      <c r="M488" s="244"/>
      <c r="N488" s="245"/>
      <c r="O488" s="245"/>
      <c r="P488" s="245"/>
      <c r="Q488" s="245"/>
      <c r="R488" s="245"/>
      <c r="S488" s="245"/>
      <c r="T488" s="246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7" t="s">
        <v>140</v>
      </c>
      <c r="AU488" s="247" t="s">
        <v>86</v>
      </c>
      <c r="AV488" s="13" t="s">
        <v>86</v>
      </c>
      <c r="AW488" s="13" t="s">
        <v>4</v>
      </c>
      <c r="AX488" s="13" t="s">
        <v>84</v>
      </c>
      <c r="AY488" s="247" t="s">
        <v>127</v>
      </c>
    </row>
    <row r="489" s="12" customFormat="1" ht="25.92" customHeight="1">
      <c r="A489" s="12"/>
      <c r="B489" s="203"/>
      <c r="C489" s="204"/>
      <c r="D489" s="205" t="s">
        <v>75</v>
      </c>
      <c r="E489" s="206" t="s">
        <v>941</v>
      </c>
      <c r="F489" s="206" t="s">
        <v>942</v>
      </c>
      <c r="G489" s="204"/>
      <c r="H489" s="204"/>
      <c r="I489" s="207"/>
      <c r="J489" s="208">
        <f>BK489</f>
        <v>0</v>
      </c>
      <c r="K489" s="204"/>
      <c r="L489" s="209"/>
      <c r="M489" s="210"/>
      <c r="N489" s="211"/>
      <c r="O489" s="211"/>
      <c r="P489" s="212">
        <f>SUM(P490:P492)</f>
        <v>0</v>
      </c>
      <c r="Q489" s="211"/>
      <c r="R489" s="212">
        <f>SUM(R490:R492)</f>
        <v>0</v>
      </c>
      <c r="S489" s="211"/>
      <c r="T489" s="213">
        <f>SUM(T490:T492)</f>
        <v>0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4" t="s">
        <v>84</v>
      </c>
      <c r="AT489" s="215" t="s">
        <v>75</v>
      </c>
      <c r="AU489" s="215" t="s">
        <v>76</v>
      </c>
      <c r="AY489" s="214" t="s">
        <v>127</v>
      </c>
      <c r="BK489" s="216">
        <f>SUM(BK490:BK492)</f>
        <v>0</v>
      </c>
    </row>
    <row r="490" s="2" customFormat="1" ht="33" customHeight="1">
      <c r="A490" s="38"/>
      <c r="B490" s="39"/>
      <c r="C490" s="217" t="s">
        <v>943</v>
      </c>
      <c r="D490" s="217" t="s">
        <v>131</v>
      </c>
      <c r="E490" s="218" t="s">
        <v>944</v>
      </c>
      <c r="F490" s="219" t="s">
        <v>945</v>
      </c>
      <c r="G490" s="220" t="s">
        <v>370</v>
      </c>
      <c r="H490" s="221">
        <v>991.31500000000005</v>
      </c>
      <c r="I490" s="222"/>
      <c r="J490" s="223">
        <f>ROUND(I490*H490,2)</f>
        <v>0</v>
      </c>
      <c r="K490" s="224"/>
      <c r="L490" s="44"/>
      <c r="M490" s="225" t="s">
        <v>1</v>
      </c>
      <c r="N490" s="226" t="s">
        <v>41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130</v>
      </c>
      <c r="AT490" s="229" t="s">
        <v>131</v>
      </c>
      <c r="AU490" s="229" t="s">
        <v>84</v>
      </c>
      <c r="AY490" s="17" t="s">
        <v>127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84</v>
      </c>
      <c r="BK490" s="230">
        <f>ROUND(I490*H490,2)</f>
        <v>0</v>
      </c>
      <c r="BL490" s="17" t="s">
        <v>130</v>
      </c>
      <c r="BM490" s="229" t="s">
        <v>946</v>
      </c>
    </row>
    <row r="491" s="2" customFormat="1">
      <c r="A491" s="38"/>
      <c r="B491" s="39"/>
      <c r="C491" s="40"/>
      <c r="D491" s="231" t="s">
        <v>136</v>
      </c>
      <c r="E491" s="40"/>
      <c r="F491" s="232" t="s">
        <v>947</v>
      </c>
      <c r="G491" s="40"/>
      <c r="H491" s="40"/>
      <c r="I491" s="233"/>
      <c r="J491" s="40"/>
      <c r="K491" s="40"/>
      <c r="L491" s="44"/>
      <c r="M491" s="234"/>
      <c r="N491" s="235"/>
      <c r="O491" s="91"/>
      <c r="P491" s="91"/>
      <c r="Q491" s="91"/>
      <c r="R491" s="91"/>
      <c r="S491" s="91"/>
      <c r="T491" s="92"/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T491" s="17" t="s">
        <v>136</v>
      </c>
      <c r="AU491" s="17" t="s">
        <v>84</v>
      </c>
    </row>
    <row r="492" s="2" customFormat="1">
      <c r="A492" s="38"/>
      <c r="B492" s="39"/>
      <c r="C492" s="40"/>
      <c r="D492" s="250" t="s">
        <v>175</v>
      </c>
      <c r="E492" s="40"/>
      <c r="F492" s="251" t="s">
        <v>948</v>
      </c>
      <c r="G492" s="40"/>
      <c r="H492" s="40"/>
      <c r="I492" s="233"/>
      <c r="J492" s="40"/>
      <c r="K492" s="40"/>
      <c r="L492" s="44"/>
      <c r="M492" s="291"/>
      <c r="N492" s="292"/>
      <c r="O492" s="293"/>
      <c r="P492" s="293"/>
      <c r="Q492" s="293"/>
      <c r="R492" s="293"/>
      <c r="S492" s="293"/>
      <c r="T492" s="294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175</v>
      </c>
      <c r="AU492" s="17" t="s">
        <v>84</v>
      </c>
    </row>
    <row r="493" s="2" customFormat="1" ht="6.96" customHeight="1">
      <c r="A493" s="38"/>
      <c r="B493" s="66"/>
      <c r="C493" s="67"/>
      <c r="D493" s="67"/>
      <c r="E493" s="67"/>
      <c r="F493" s="67"/>
      <c r="G493" s="67"/>
      <c r="H493" s="67"/>
      <c r="I493" s="67"/>
      <c r="J493" s="67"/>
      <c r="K493" s="67"/>
      <c r="L493" s="44"/>
      <c r="M493" s="38"/>
      <c r="O493" s="38"/>
      <c r="P493" s="38"/>
      <c r="Q493" s="38"/>
      <c r="R493" s="38"/>
      <c r="S493" s="38"/>
      <c r="T493" s="38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</row>
  </sheetData>
  <sheetProtection sheet="1" autoFilter="0" formatColumns="0" formatRows="0" objects="1" scenarios="1" spinCount="100000" saltValue="S2kklBWtYHiH8Al3EfrwJXFHQTu+SHiNUmbGiFZXOe9dXYhbU2vQ/wp0kEXcFZ1yh1jCeBR6MZ0iF2afbQwGVA==" hashValue="eaFQMY2eMXyWF4KYmS8TPSZqHZmt1xkEDipV8tZPzxzuuMv6aA7jKtuy52klMAVibhqbu7XJ+BMY1K9BCgEiXA==" algorithmName="SHA-512" password="CC35"/>
  <autoFilter ref="C124:K49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hyperlinks>
    <hyperlink ref="F130" r:id="rId1" display="https://podminky.urs.cz/item/CS_URS_2025_01/122211101"/>
    <hyperlink ref="F136" r:id="rId2" display="https://podminky.urs.cz/item/CS_URS_2025_01/122251105"/>
    <hyperlink ref="F143" r:id="rId3" display="https://podminky.urs.cz/item/CS_URS_2024_01/132212131"/>
    <hyperlink ref="F149" r:id="rId4" display="https://podminky.urs.cz/item/CS_URS_2025_01/132251103"/>
    <hyperlink ref="F154" r:id="rId5" display="https://podminky.urs.cz/item/CS_URS_2022_01/162751117"/>
    <hyperlink ref="F162" r:id="rId6" display="https://podminky.urs.cz/item/CS_URS_2024_02/162751119"/>
    <hyperlink ref="F167" r:id="rId7" display="https://podminky.urs.cz/item/CS_URS_2025_01/167111101"/>
    <hyperlink ref="F171" r:id="rId8" display="https://podminky.urs.cz/item/CS_URS_2024_01/171152111"/>
    <hyperlink ref="F180" r:id="rId9" display="https://podminky.urs.cz/item/CS_URS_2024_02/171201231"/>
    <hyperlink ref="F184" r:id="rId10" display="https://podminky.urs.cz/item/CS_URS_2024_02/171251201"/>
    <hyperlink ref="F188" r:id="rId11" display="https://podminky.urs.cz/item/CS_URS_2024_01/175111101"/>
    <hyperlink ref="F197" r:id="rId12" display="https://podminky.urs.cz/item/CS_URS_2024_01/175111201"/>
    <hyperlink ref="F206" r:id="rId13" display="https://podminky.urs.cz/item/CS_URS_2024_01/181912112"/>
    <hyperlink ref="F211" r:id="rId14" display="https://podminky.urs.cz/item/CS_URS_2025_01/181951112"/>
    <hyperlink ref="F216" r:id="rId15" display="https://podminky.urs.cz/item/CS_URS_2024_02/211531111"/>
    <hyperlink ref="F220" r:id="rId16" display="https://podminky.urs.cz/item/CS_URS_2024_02/211971121"/>
    <hyperlink ref="F227" r:id="rId17" display="https://podminky.urs.cz/item/CS_URS_2024_01/212572121"/>
    <hyperlink ref="F233" r:id="rId18" display="https://podminky.urs.cz/item/CS_URS_2024_02/212752413"/>
    <hyperlink ref="F237" r:id="rId19" display="https://podminky.urs.cz/item/CS_URS_2024_02/213141112"/>
    <hyperlink ref="F247" r:id="rId20" display="https://podminky.urs.cz/item/CS_URS_2025_01/564851111"/>
    <hyperlink ref="F257" r:id="rId21" display="https://podminky.urs.cz/item/CS_URS_2025_01/564861111"/>
    <hyperlink ref="F263" r:id="rId22" display="https://podminky.urs.cz/item/CS_URS_2025_01/565166112"/>
    <hyperlink ref="F270" r:id="rId23" display="https://podminky.urs.cz/item/CS_URS_2025_01/573211107"/>
    <hyperlink ref="F276" r:id="rId24" display="https://podminky.urs.cz/item/CS_URS_2025_01/573211108"/>
    <hyperlink ref="F280" r:id="rId25" display="https://podminky.urs.cz/item/CS_URS_2025_01/577134111"/>
    <hyperlink ref="F287" r:id="rId26" display="https://podminky.urs.cz/item/CS_URS_2025_01/596211113"/>
    <hyperlink ref="F319" r:id="rId27" display="https://podminky.urs.cz/item/CS_URS_2024_01/871310320"/>
    <hyperlink ref="F327" r:id="rId28" display="https://podminky.urs.cz/item/CS_URS_2022_01/877310310"/>
    <hyperlink ref="F347" r:id="rId29" display="https://podminky.urs.cz/item/CS_URS_2024_02/892351111"/>
    <hyperlink ref="F351" r:id="rId30" display="https://podminky.urs.cz/item/CS_URS_2024_02/895941302"/>
    <hyperlink ref="F357" r:id="rId31" display="https://podminky.urs.cz/item/CS_URS_2025_01/895941312"/>
    <hyperlink ref="F363" r:id="rId32" display="https://podminky.urs.cz/item/CS_URS_2025_01/895941313"/>
    <hyperlink ref="F369" r:id="rId33" display="https://podminky.urs.cz/item/CS_URS_2024_02/895941314"/>
    <hyperlink ref="F375" r:id="rId34" display="https://podminky.urs.cz/item/CS_URS_2024_02/895941322"/>
    <hyperlink ref="F381" r:id="rId35" display="https://podminky.urs.cz/item/CS_URS_2024_02/895941323"/>
    <hyperlink ref="F387" r:id="rId36" display="https://podminky.urs.cz/item/CS_URS_2024_02/895941331"/>
    <hyperlink ref="F393" r:id="rId37" display="https://podminky.urs.cz/item/CS_URS_2025_01/895941332"/>
    <hyperlink ref="F399" r:id="rId38" display="https://podminky.urs.cz/item/CS_URS_2024_01/899204112"/>
    <hyperlink ref="F413" r:id="rId39" display="https://podminky.urs.cz/item/CS_URS_2024_02/899633151"/>
    <hyperlink ref="F421" r:id="rId40" display="https://podminky.urs.cz/item/CS_URS_2024_02/916111113"/>
    <hyperlink ref="F432" r:id="rId41" display="https://podminky.urs.cz/item/CS_URS_2024_01/916131213"/>
    <hyperlink ref="F458" r:id="rId42" display="https://podminky.urs.cz/item/CS_URS_2024_01/916991121"/>
    <hyperlink ref="F464" r:id="rId43" display="https://podminky.urs.cz/item/CS_URS_2024_01/919735111"/>
    <hyperlink ref="F468" r:id="rId44" display="https://podminky.urs.cz/item/CS_URS_2025_01/935113211"/>
    <hyperlink ref="F475" r:id="rId45" display="https://podminky.urs.cz/item/CS_URS_2025_01/935923216"/>
    <hyperlink ref="F484" r:id="rId46" display="https://podminky.urs.cz/item/CS_URS_2024_01/711161273"/>
    <hyperlink ref="F492" r:id="rId47" display="https://podminky.urs.cz/item/CS_URS_2024_02/998225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Rekonstrukce MK ul. Štefánikova, úsek Pražská a Božkova, Český Těšín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949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23. 4. 2025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ROUND((SUM(BE120:BE196)),  2)</f>
        <v>0</v>
      </c>
      <c r="G33" s="38"/>
      <c r="H33" s="38"/>
      <c r="I33" s="155">
        <v>0.20999999999999999</v>
      </c>
      <c r="J33" s="154">
        <f>ROUND(((SUM(BE120:BE196))*I33),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ROUND((SUM(BF120:BF196)),  2)</f>
        <v>0</v>
      </c>
      <c r="G34" s="38"/>
      <c r="H34" s="38"/>
      <c r="I34" s="155">
        <v>0.12</v>
      </c>
      <c r="J34" s="154">
        <f>ROUND(((SUM(BF120:BF196))*I34),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ROUND((SUM(BG120:BG196)),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ROUND((SUM(BH120:BH196)),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ROUND((SUM(BI120:BI196)),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Rekonstrukce MK ul. Štefánikova, úsek Pražská a Božkova, Český Těšín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101.3 - MK Štefánikova - trvalé dopravní značení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Český Těšín</v>
      </c>
      <c r="G89" s="40"/>
      <c r="H89" s="40"/>
      <c r="I89" s="32" t="s">
        <v>22</v>
      </c>
      <c r="J89" s="79" t="str">
        <f>IF(J12="","",J12)</f>
        <v>23. 4. 2025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Český Těšín</v>
      </c>
      <c r="G91" s="40"/>
      <c r="H91" s="40"/>
      <c r="I91" s="32" t="s">
        <v>30</v>
      </c>
      <c r="J91" s="36" t="str">
        <f>E21</f>
        <v>DOPRAPLAN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950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104</v>
      </c>
      <c r="E98" s="182"/>
      <c r="F98" s="182"/>
      <c r="G98" s="182"/>
      <c r="H98" s="182"/>
      <c r="I98" s="182"/>
      <c r="J98" s="183">
        <f>J125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85"/>
      <c r="C99" s="186"/>
      <c r="D99" s="187" t="s">
        <v>442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446</v>
      </c>
      <c r="E100" s="188"/>
      <c r="F100" s="188"/>
      <c r="G100" s="188"/>
      <c r="H100" s="188"/>
      <c r="I100" s="188"/>
      <c r="J100" s="189">
        <f>J132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Rekonstrukce MK ul. Štefánikova, úsek Pražská a Božkova, Český Těšín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97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101.3 - MK Štefánikova - trvalé dopravní značení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Český Těšín</v>
      </c>
      <c r="G114" s="40"/>
      <c r="H114" s="40"/>
      <c r="I114" s="32" t="s">
        <v>22</v>
      </c>
      <c r="J114" s="79" t="str">
        <f>IF(J12="","",J12)</f>
        <v>23. 4. 2025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>Město Český Těšín</v>
      </c>
      <c r="G116" s="40"/>
      <c r="H116" s="40"/>
      <c r="I116" s="32" t="s">
        <v>30</v>
      </c>
      <c r="J116" s="36" t="str">
        <f>E21</f>
        <v>DOPRAPLAN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32" t="s">
        <v>33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113</v>
      </c>
      <c r="D119" s="194" t="s">
        <v>61</v>
      </c>
      <c r="E119" s="194" t="s">
        <v>57</v>
      </c>
      <c r="F119" s="194" t="s">
        <v>58</v>
      </c>
      <c r="G119" s="194" t="s">
        <v>114</v>
      </c>
      <c r="H119" s="194" t="s">
        <v>115</v>
      </c>
      <c r="I119" s="194" t="s">
        <v>116</v>
      </c>
      <c r="J119" s="195" t="s">
        <v>101</v>
      </c>
      <c r="K119" s="196" t="s">
        <v>117</v>
      </c>
      <c r="L119" s="197"/>
      <c r="M119" s="100" t="s">
        <v>1</v>
      </c>
      <c r="N119" s="101" t="s">
        <v>40</v>
      </c>
      <c r="O119" s="101" t="s">
        <v>118</v>
      </c>
      <c r="P119" s="101" t="s">
        <v>119</v>
      </c>
      <c r="Q119" s="101" t="s">
        <v>120</v>
      </c>
      <c r="R119" s="101" t="s">
        <v>121</v>
      </c>
      <c r="S119" s="101" t="s">
        <v>122</v>
      </c>
      <c r="T119" s="102" t="s">
        <v>123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124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P121+P125</f>
        <v>0</v>
      </c>
      <c r="Q120" s="104"/>
      <c r="R120" s="200">
        <f>R121+R125</f>
        <v>3.6861863799999997</v>
      </c>
      <c r="S120" s="104"/>
      <c r="T120" s="201">
        <f>T121+T125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103</v>
      </c>
      <c r="BK120" s="202">
        <f>BK121+BK125</f>
        <v>0</v>
      </c>
    </row>
    <row r="121" s="12" customFormat="1" ht="25.92" customHeight="1">
      <c r="A121" s="12"/>
      <c r="B121" s="203"/>
      <c r="C121" s="204"/>
      <c r="D121" s="205" t="s">
        <v>75</v>
      </c>
      <c r="E121" s="206" t="s">
        <v>86</v>
      </c>
      <c r="F121" s="206" t="s">
        <v>550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SUM(P122:P124)</f>
        <v>0</v>
      </c>
      <c r="Q121" s="211"/>
      <c r="R121" s="212">
        <f>SUM(R122:R124)</f>
        <v>2.5619148799999998</v>
      </c>
      <c r="S121" s="211"/>
      <c r="T121" s="213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75</v>
      </c>
      <c r="AU121" s="215" t="s">
        <v>76</v>
      </c>
      <c r="AY121" s="214" t="s">
        <v>127</v>
      </c>
      <c r="BK121" s="216">
        <f>SUM(BK122:BK124)</f>
        <v>0</v>
      </c>
    </row>
    <row r="122" s="2" customFormat="1" ht="16.5" customHeight="1">
      <c r="A122" s="38"/>
      <c r="B122" s="39"/>
      <c r="C122" s="217" t="s">
        <v>84</v>
      </c>
      <c r="D122" s="217" t="s">
        <v>131</v>
      </c>
      <c r="E122" s="218" t="s">
        <v>951</v>
      </c>
      <c r="F122" s="219" t="s">
        <v>952</v>
      </c>
      <c r="G122" s="220" t="s">
        <v>338</v>
      </c>
      <c r="H122" s="221">
        <v>1.024</v>
      </c>
      <c r="I122" s="222"/>
      <c r="J122" s="223">
        <f>ROUND(I122*H122,2)</f>
        <v>0</v>
      </c>
      <c r="K122" s="224"/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2.5018699999999998</v>
      </c>
      <c r="R122" s="227">
        <f>Q122*H122</f>
        <v>2.5619148799999998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130</v>
      </c>
      <c r="AT122" s="229" t="s">
        <v>131</v>
      </c>
      <c r="AU122" s="229" t="s">
        <v>84</v>
      </c>
      <c r="AY122" s="17" t="s">
        <v>127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130</v>
      </c>
      <c r="BM122" s="229" t="s">
        <v>953</v>
      </c>
    </row>
    <row r="123" s="2" customFormat="1">
      <c r="A123" s="38"/>
      <c r="B123" s="39"/>
      <c r="C123" s="40"/>
      <c r="D123" s="231" t="s">
        <v>136</v>
      </c>
      <c r="E123" s="40"/>
      <c r="F123" s="232" t="s">
        <v>952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84</v>
      </c>
    </row>
    <row r="124" s="13" customFormat="1">
      <c r="A124" s="13"/>
      <c r="B124" s="237"/>
      <c r="C124" s="238"/>
      <c r="D124" s="231" t="s">
        <v>140</v>
      </c>
      <c r="E124" s="239" t="s">
        <v>1</v>
      </c>
      <c r="F124" s="240" t="s">
        <v>954</v>
      </c>
      <c r="G124" s="238"/>
      <c r="H124" s="241">
        <v>1.024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7" t="s">
        <v>140</v>
      </c>
      <c r="AU124" s="247" t="s">
        <v>84</v>
      </c>
      <c r="AV124" s="13" t="s">
        <v>86</v>
      </c>
      <c r="AW124" s="13" t="s">
        <v>32</v>
      </c>
      <c r="AX124" s="13" t="s">
        <v>84</v>
      </c>
      <c r="AY124" s="247" t="s">
        <v>127</v>
      </c>
    </row>
    <row r="125" s="12" customFormat="1" ht="25.92" customHeight="1">
      <c r="A125" s="12"/>
      <c r="B125" s="203"/>
      <c r="C125" s="204"/>
      <c r="D125" s="205" t="s">
        <v>75</v>
      </c>
      <c r="E125" s="206" t="s">
        <v>125</v>
      </c>
      <c r="F125" s="206" t="s">
        <v>126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P126+P132</f>
        <v>0</v>
      </c>
      <c r="Q125" s="211"/>
      <c r="R125" s="212">
        <f>R126+R132</f>
        <v>1.1242714999999999</v>
      </c>
      <c r="S125" s="211"/>
      <c r="T125" s="213">
        <f>T126+T132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75</v>
      </c>
      <c r="AU125" s="215" t="s">
        <v>76</v>
      </c>
      <c r="AY125" s="214" t="s">
        <v>127</v>
      </c>
      <c r="BK125" s="216">
        <f>BK126+BK132</f>
        <v>0</v>
      </c>
    </row>
    <row r="126" s="12" customFormat="1" ht="22.8" customHeight="1">
      <c r="A126" s="12"/>
      <c r="B126" s="203"/>
      <c r="C126" s="204"/>
      <c r="D126" s="205" t="s">
        <v>75</v>
      </c>
      <c r="E126" s="248" t="s">
        <v>84</v>
      </c>
      <c r="F126" s="248" t="s">
        <v>257</v>
      </c>
      <c r="G126" s="204"/>
      <c r="H126" s="204"/>
      <c r="I126" s="207"/>
      <c r="J126" s="249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84</v>
      </c>
      <c r="AT126" s="215" t="s">
        <v>75</v>
      </c>
      <c r="AU126" s="215" t="s">
        <v>84</v>
      </c>
      <c r="AY126" s="214" t="s">
        <v>127</v>
      </c>
      <c r="BK126" s="216">
        <f>SUM(BK127:BK131)</f>
        <v>0</v>
      </c>
    </row>
    <row r="127" s="2" customFormat="1" ht="24.15" customHeight="1">
      <c r="A127" s="38"/>
      <c r="B127" s="39"/>
      <c r="C127" s="217" t="s">
        <v>86</v>
      </c>
      <c r="D127" s="217" t="s">
        <v>131</v>
      </c>
      <c r="E127" s="218" t="s">
        <v>955</v>
      </c>
      <c r="F127" s="219" t="s">
        <v>956</v>
      </c>
      <c r="G127" s="220" t="s">
        <v>338</v>
      </c>
      <c r="H127" s="221">
        <v>1.024</v>
      </c>
      <c r="I127" s="222"/>
      <c r="J127" s="223">
        <f>ROUND(I127*H127,2)</f>
        <v>0</v>
      </c>
      <c r="K127" s="224"/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130</v>
      </c>
      <c r="AT127" s="229" t="s">
        <v>131</v>
      </c>
      <c r="AU127" s="229" t="s">
        <v>86</v>
      </c>
      <c r="AY127" s="17" t="s">
        <v>127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130</v>
      </c>
      <c r="BM127" s="229" t="s">
        <v>957</v>
      </c>
    </row>
    <row r="128" s="2" customFormat="1">
      <c r="A128" s="38"/>
      <c r="B128" s="39"/>
      <c r="C128" s="40"/>
      <c r="D128" s="231" t="s">
        <v>136</v>
      </c>
      <c r="E128" s="40"/>
      <c r="F128" s="232" t="s">
        <v>958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136</v>
      </c>
      <c r="AU128" s="17" t="s">
        <v>86</v>
      </c>
    </row>
    <row r="129" s="2" customFormat="1">
      <c r="A129" s="38"/>
      <c r="B129" s="39"/>
      <c r="C129" s="40"/>
      <c r="D129" s="250" t="s">
        <v>175</v>
      </c>
      <c r="E129" s="40"/>
      <c r="F129" s="251" t="s">
        <v>959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175</v>
      </c>
      <c r="AU129" s="17" t="s">
        <v>86</v>
      </c>
    </row>
    <row r="130" s="14" customFormat="1">
      <c r="A130" s="14"/>
      <c r="B130" s="256"/>
      <c r="C130" s="257"/>
      <c r="D130" s="231" t="s">
        <v>140</v>
      </c>
      <c r="E130" s="258" t="s">
        <v>1</v>
      </c>
      <c r="F130" s="259" t="s">
        <v>960</v>
      </c>
      <c r="G130" s="257"/>
      <c r="H130" s="258" t="s">
        <v>1</v>
      </c>
      <c r="I130" s="260"/>
      <c r="J130" s="257"/>
      <c r="K130" s="257"/>
      <c r="L130" s="261"/>
      <c r="M130" s="262"/>
      <c r="N130" s="263"/>
      <c r="O130" s="263"/>
      <c r="P130" s="263"/>
      <c r="Q130" s="263"/>
      <c r="R130" s="263"/>
      <c r="S130" s="263"/>
      <c r="T130" s="26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5" t="s">
        <v>140</v>
      </c>
      <c r="AU130" s="265" t="s">
        <v>86</v>
      </c>
      <c r="AV130" s="14" t="s">
        <v>84</v>
      </c>
      <c r="AW130" s="14" t="s">
        <v>32</v>
      </c>
      <c r="AX130" s="14" t="s">
        <v>76</v>
      </c>
      <c r="AY130" s="265" t="s">
        <v>127</v>
      </c>
    </row>
    <row r="131" s="13" customFormat="1">
      <c r="A131" s="13"/>
      <c r="B131" s="237"/>
      <c r="C131" s="238"/>
      <c r="D131" s="231" t="s">
        <v>140</v>
      </c>
      <c r="E131" s="239" t="s">
        <v>1</v>
      </c>
      <c r="F131" s="240" t="s">
        <v>954</v>
      </c>
      <c r="G131" s="238"/>
      <c r="H131" s="241">
        <v>1.024</v>
      </c>
      <c r="I131" s="242"/>
      <c r="J131" s="238"/>
      <c r="K131" s="238"/>
      <c r="L131" s="243"/>
      <c r="M131" s="244"/>
      <c r="N131" s="245"/>
      <c r="O131" s="245"/>
      <c r="P131" s="245"/>
      <c r="Q131" s="245"/>
      <c r="R131" s="245"/>
      <c r="S131" s="245"/>
      <c r="T131" s="24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7" t="s">
        <v>140</v>
      </c>
      <c r="AU131" s="247" t="s">
        <v>86</v>
      </c>
      <c r="AV131" s="13" t="s">
        <v>86</v>
      </c>
      <c r="AW131" s="13" t="s">
        <v>32</v>
      </c>
      <c r="AX131" s="13" t="s">
        <v>84</v>
      </c>
      <c r="AY131" s="247" t="s">
        <v>127</v>
      </c>
    </row>
    <row r="132" s="12" customFormat="1" ht="22.8" customHeight="1">
      <c r="A132" s="12"/>
      <c r="B132" s="203"/>
      <c r="C132" s="204"/>
      <c r="D132" s="205" t="s">
        <v>75</v>
      </c>
      <c r="E132" s="248" t="s">
        <v>188</v>
      </c>
      <c r="F132" s="248" t="s">
        <v>329</v>
      </c>
      <c r="G132" s="204"/>
      <c r="H132" s="204"/>
      <c r="I132" s="207"/>
      <c r="J132" s="249">
        <f>BK132</f>
        <v>0</v>
      </c>
      <c r="K132" s="204"/>
      <c r="L132" s="209"/>
      <c r="M132" s="210"/>
      <c r="N132" s="211"/>
      <c r="O132" s="211"/>
      <c r="P132" s="212">
        <f>SUM(P133:P196)</f>
        <v>0</v>
      </c>
      <c r="Q132" s="211"/>
      <c r="R132" s="212">
        <f>SUM(R133:R196)</f>
        <v>1.1242714999999999</v>
      </c>
      <c r="S132" s="211"/>
      <c r="T132" s="213">
        <f>SUM(T133:T196)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127</v>
      </c>
      <c r="BK132" s="216">
        <f>SUM(BK133:BK196)</f>
        <v>0</v>
      </c>
    </row>
    <row r="133" s="2" customFormat="1" ht="24.15" customHeight="1">
      <c r="A133" s="38"/>
      <c r="B133" s="39"/>
      <c r="C133" s="217" t="s">
        <v>145</v>
      </c>
      <c r="D133" s="217" t="s">
        <v>131</v>
      </c>
      <c r="E133" s="218" t="s">
        <v>961</v>
      </c>
      <c r="F133" s="219" t="s">
        <v>962</v>
      </c>
      <c r="G133" s="220" t="s">
        <v>154</v>
      </c>
      <c r="H133" s="221">
        <v>10</v>
      </c>
      <c r="I133" s="222"/>
      <c r="J133" s="223">
        <f>ROUND(I133*H133,2)</f>
        <v>0</v>
      </c>
      <c r="K133" s="224"/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0.00069999999999999999</v>
      </c>
      <c r="R133" s="227">
        <f>Q133*H133</f>
        <v>0.0070000000000000001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130</v>
      </c>
      <c r="AT133" s="229" t="s">
        <v>131</v>
      </c>
      <c r="AU133" s="229" t="s">
        <v>86</v>
      </c>
      <c r="AY133" s="17" t="s">
        <v>127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130</v>
      </c>
      <c r="BM133" s="229" t="s">
        <v>963</v>
      </c>
    </row>
    <row r="134" s="2" customFormat="1">
      <c r="A134" s="38"/>
      <c r="B134" s="39"/>
      <c r="C134" s="40"/>
      <c r="D134" s="231" t="s">
        <v>136</v>
      </c>
      <c r="E134" s="40"/>
      <c r="F134" s="232" t="s">
        <v>962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136</v>
      </c>
      <c r="AU134" s="17" t="s">
        <v>86</v>
      </c>
    </row>
    <row r="135" s="13" customFormat="1">
      <c r="A135" s="13"/>
      <c r="B135" s="237"/>
      <c r="C135" s="238"/>
      <c r="D135" s="231" t="s">
        <v>140</v>
      </c>
      <c r="E135" s="239" t="s">
        <v>1</v>
      </c>
      <c r="F135" s="240" t="s">
        <v>964</v>
      </c>
      <c r="G135" s="238"/>
      <c r="H135" s="241">
        <v>10</v>
      </c>
      <c r="I135" s="242"/>
      <c r="J135" s="238"/>
      <c r="K135" s="238"/>
      <c r="L135" s="243"/>
      <c r="M135" s="244"/>
      <c r="N135" s="245"/>
      <c r="O135" s="245"/>
      <c r="P135" s="245"/>
      <c r="Q135" s="245"/>
      <c r="R135" s="245"/>
      <c r="S135" s="245"/>
      <c r="T135" s="24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7" t="s">
        <v>140</v>
      </c>
      <c r="AU135" s="247" t="s">
        <v>86</v>
      </c>
      <c r="AV135" s="13" t="s">
        <v>86</v>
      </c>
      <c r="AW135" s="13" t="s">
        <v>32</v>
      </c>
      <c r="AX135" s="13" t="s">
        <v>76</v>
      </c>
      <c r="AY135" s="247" t="s">
        <v>127</v>
      </c>
    </row>
    <row r="136" s="15" customFormat="1">
      <c r="A136" s="15"/>
      <c r="B136" s="266"/>
      <c r="C136" s="267"/>
      <c r="D136" s="231" t="s">
        <v>140</v>
      </c>
      <c r="E136" s="268" t="s">
        <v>1</v>
      </c>
      <c r="F136" s="269" t="s">
        <v>266</v>
      </c>
      <c r="G136" s="267"/>
      <c r="H136" s="270">
        <v>10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140</v>
      </c>
      <c r="AU136" s="276" t="s">
        <v>86</v>
      </c>
      <c r="AV136" s="15" t="s">
        <v>130</v>
      </c>
      <c r="AW136" s="15" t="s">
        <v>32</v>
      </c>
      <c r="AX136" s="15" t="s">
        <v>84</v>
      </c>
      <c r="AY136" s="276" t="s">
        <v>127</v>
      </c>
    </row>
    <row r="137" s="2" customFormat="1" ht="24.15" customHeight="1">
      <c r="A137" s="38"/>
      <c r="B137" s="39"/>
      <c r="C137" s="280" t="s">
        <v>130</v>
      </c>
      <c r="D137" s="280" t="s">
        <v>501</v>
      </c>
      <c r="E137" s="281" t="s">
        <v>965</v>
      </c>
      <c r="F137" s="282" t="s">
        <v>966</v>
      </c>
      <c r="G137" s="283" t="s">
        <v>348</v>
      </c>
      <c r="H137" s="284">
        <v>3</v>
      </c>
      <c r="I137" s="285"/>
      <c r="J137" s="286">
        <f>ROUND(I137*H137,2)</f>
        <v>0</v>
      </c>
      <c r="K137" s="287"/>
      <c r="L137" s="288"/>
      <c r="M137" s="289" t="s">
        <v>1</v>
      </c>
      <c r="N137" s="290" t="s">
        <v>41</v>
      </c>
      <c r="O137" s="91"/>
      <c r="P137" s="227">
        <f>O137*H137</f>
        <v>0</v>
      </c>
      <c r="Q137" s="227">
        <v>0.0012999999999999999</v>
      </c>
      <c r="R137" s="227">
        <f>Q137*H137</f>
        <v>0.0038999999999999998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182</v>
      </c>
      <c r="AT137" s="229" t="s">
        <v>501</v>
      </c>
      <c r="AU137" s="229" t="s">
        <v>86</v>
      </c>
      <c r="AY137" s="17" t="s">
        <v>127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130</v>
      </c>
      <c r="BM137" s="229" t="s">
        <v>967</v>
      </c>
    </row>
    <row r="138" s="2" customFormat="1">
      <c r="A138" s="38"/>
      <c r="B138" s="39"/>
      <c r="C138" s="40"/>
      <c r="D138" s="231" t="s">
        <v>136</v>
      </c>
      <c r="E138" s="40"/>
      <c r="F138" s="232" t="s">
        <v>966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86</v>
      </c>
    </row>
    <row r="139" s="13" customFormat="1">
      <c r="A139" s="13"/>
      <c r="B139" s="237"/>
      <c r="C139" s="238"/>
      <c r="D139" s="231" t="s">
        <v>140</v>
      </c>
      <c r="E139" s="239" t="s">
        <v>1</v>
      </c>
      <c r="F139" s="240" t="s">
        <v>968</v>
      </c>
      <c r="G139" s="238"/>
      <c r="H139" s="241">
        <v>1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140</v>
      </c>
      <c r="AU139" s="247" t="s">
        <v>86</v>
      </c>
      <c r="AV139" s="13" t="s">
        <v>86</v>
      </c>
      <c r="AW139" s="13" t="s">
        <v>32</v>
      </c>
      <c r="AX139" s="13" t="s">
        <v>76</v>
      </c>
      <c r="AY139" s="247" t="s">
        <v>127</v>
      </c>
    </row>
    <row r="140" s="13" customFormat="1">
      <c r="A140" s="13"/>
      <c r="B140" s="237"/>
      <c r="C140" s="238"/>
      <c r="D140" s="231" t="s">
        <v>140</v>
      </c>
      <c r="E140" s="239" t="s">
        <v>1</v>
      </c>
      <c r="F140" s="240" t="s">
        <v>969</v>
      </c>
      <c r="G140" s="238"/>
      <c r="H140" s="241">
        <v>2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140</v>
      </c>
      <c r="AU140" s="247" t="s">
        <v>86</v>
      </c>
      <c r="AV140" s="13" t="s">
        <v>86</v>
      </c>
      <c r="AW140" s="13" t="s">
        <v>32</v>
      </c>
      <c r="AX140" s="13" t="s">
        <v>76</v>
      </c>
      <c r="AY140" s="247" t="s">
        <v>127</v>
      </c>
    </row>
    <row r="141" s="15" customFormat="1">
      <c r="A141" s="15"/>
      <c r="B141" s="266"/>
      <c r="C141" s="267"/>
      <c r="D141" s="231" t="s">
        <v>140</v>
      </c>
      <c r="E141" s="268" t="s">
        <v>1</v>
      </c>
      <c r="F141" s="269" t="s">
        <v>266</v>
      </c>
      <c r="G141" s="267"/>
      <c r="H141" s="270">
        <v>3</v>
      </c>
      <c r="I141" s="271"/>
      <c r="J141" s="267"/>
      <c r="K141" s="267"/>
      <c r="L141" s="272"/>
      <c r="M141" s="273"/>
      <c r="N141" s="274"/>
      <c r="O141" s="274"/>
      <c r="P141" s="274"/>
      <c r="Q141" s="274"/>
      <c r="R141" s="274"/>
      <c r="S141" s="274"/>
      <c r="T141" s="27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6" t="s">
        <v>140</v>
      </c>
      <c r="AU141" s="276" t="s">
        <v>86</v>
      </c>
      <c r="AV141" s="15" t="s">
        <v>130</v>
      </c>
      <c r="AW141" s="15" t="s">
        <v>32</v>
      </c>
      <c r="AX141" s="15" t="s">
        <v>84</v>
      </c>
      <c r="AY141" s="276" t="s">
        <v>127</v>
      </c>
    </row>
    <row r="142" s="2" customFormat="1" ht="24.15" customHeight="1">
      <c r="A142" s="38"/>
      <c r="B142" s="39"/>
      <c r="C142" s="280" t="s">
        <v>160</v>
      </c>
      <c r="D142" s="280" t="s">
        <v>501</v>
      </c>
      <c r="E142" s="281" t="s">
        <v>970</v>
      </c>
      <c r="F142" s="282" t="s">
        <v>971</v>
      </c>
      <c r="G142" s="283" t="s">
        <v>348</v>
      </c>
      <c r="H142" s="284">
        <v>4</v>
      </c>
      <c r="I142" s="285"/>
      <c r="J142" s="286">
        <f>ROUND(I142*H142,2)</f>
        <v>0</v>
      </c>
      <c r="K142" s="287"/>
      <c r="L142" s="288"/>
      <c r="M142" s="289" t="s">
        <v>1</v>
      </c>
      <c r="N142" s="290" t="s">
        <v>41</v>
      </c>
      <c r="O142" s="91"/>
      <c r="P142" s="227">
        <f>O142*H142</f>
        <v>0</v>
      </c>
      <c r="Q142" s="227">
        <v>0.0035000000000000001</v>
      </c>
      <c r="R142" s="227">
        <f>Q142*H142</f>
        <v>0.014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182</v>
      </c>
      <c r="AT142" s="229" t="s">
        <v>501</v>
      </c>
      <c r="AU142" s="229" t="s">
        <v>86</v>
      </c>
      <c r="AY142" s="17" t="s">
        <v>127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130</v>
      </c>
      <c r="BM142" s="229" t="s">
        <v>972</v>
      </c>
    </row>
    <row r="143" s="2" customFormat="1">
      <c r="A143" s="38"/>
      <c r="B143" s="39"/>
      <c r="C143" s="40"/>
      <c r="D143" s="231" t="s">
        <v>136</v>
      </c>
      <c r="E143" s="40"/>
      <c r="F143" s="232" t="s">
        <v>971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86</v>
      </c>
    </row>
    <row r="144" s="13" customFormat="1">
      <c r="A144" s="13"/>
      <c r="B144" s="237"/>
      <c r="C144" s="238"/>
      <c r="D144" s="231" t="s">
        <v>140</v>
      </c>
      <c r="E144" s="239" t="s">
        <v>1</v>
      </c>
      <c r="F144" s="240" t="s">
        <v>973</v>
      </c>
      <c r="G144" s="238"/>
      <c r="H144" s="241">
        <v>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7" t="s">
        <v>140</v>
      </c>
      <c r="AU144" s="247" t="s">
        <v>86</v>
      </c>
      <c r="AV144" s="13" t="s">
        <v>86</v>
      </c>
      <c r="AW144" s="13" t="s">
        <v>32</v>
      </c>
      <c r="AX144" s="13" t="s">
        <v>76</v>
      </c>
      <c r="AY144" s="247" t="s">
        <v>127</v>
      </c>
    </row>
    <row r="145" s="13" customFormat="1">
      <c r="A145" s="13"/>
      <c r="B145" s="237"/>
      <c r="C145" s="238"/>
      <c r="D145" s="231" t="s">
        <v>140</v>
      </c>
      <c r="E145" s="239" t="s">
        <v>1</v>
      </c>
      <c r="F145" s="240" t="s">
        <v>974</v>
      </c>
      <c r="G145" s="238"/>
      <c r="H145" s="241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140</v>
      </c>
      <c r="AU145" s="247" t="s">
        <v>86</v>
      </c>
      <c r="AV145" s="13" t="s">
        <v>86</v>
      </c>
      <c r="AW145" s="13" t="s">
        <v>32</v>
      </c>
      <c r="AX145" s="13" t="s">
        <v>76</v>
      </c>
      <c r="AY145" s="247" t="s">
        <v>127</v>
      </c>
    </row>
    <row r="146" s="13" customFormat="1">
      <c r="A146" s="13"/>
      <c r="B146" s="237"/>
      <c r="C146" s="238"/>
      <c r="D146" s="231" t="s">
        <v>140</v>
      </c>
      <c r="E146" s="239" t="s">
        <v>1</v>
      </c>
      <c r="F146" s="240" t="s">
        <v>975</v>
      </c>
      <c r="G146" s="238"/>
      <c r="H146" s="241">
        <v>1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7" t="s">
        <v>140</v>
      </c>
      <c r="AU146" s="247" t="s">
        <v>86</v>
      </c>
      <c r="AV146" s="13" t="s">
        <v>86</v>
      </c>
      <c r="AW146" s="13" t="s">
        <v>32</v>
      </c>
      <c r="AX146" s="13" t="s">
        <v>76</v>
      </c>
      <c r="AY146" s="247" t="s">
        <v>127</v>
      </c>
    </row>
    <row r="147" s="15" customFormat="1">
      <c r="A147" s="15"/>
      <c r="B147" s="266"/>
      <c r="C147" s="267"/>
      <c r="D147" s="231" t="s">
        <v>140</v>
      </c>
      <c r="E147" s="268" t="s">
        <v>1</v>
      </c>
      <c r="F147" s="269" t="s">
        <v>266</v>
      </c>
      <c r="G147" s="267"/>
      <c r="H147" s="270">
        <v>4</v>
      </c>
      <c r="I147" s="271"/>
      <c r="J147" s="267"/>
      <c r="K147" s="267"/>
      <c r="L147" s="272"/>
      <c r="M147" s="273"/>
      <c r="N147" s="274"/>
      <c r="O147" s="274"/>
      <c r="P147" s="274"/>
      <c r="Q147" s="274"/>
      <c r="R147" s="274"/>
      <c r="S147" s="274"/>
      <c r="T147" s="27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6" t="s">
        <v>140</v>
      </c>
      <c r="AU147" s="276" t="s">
        <v>86</v>
      </c>
      <c r="AV147" s="15" t="s">
        <v>130</v>
      </c>
      <c r="AW147" s="15" t="s">
        <v>32</v>
      </c>
      <c r="AX147" s="15" t="s">
        <v>84</v>
      </c>
      <c r="AY147" s="276" t="s">
        <v>127</v>
      </c>
    </row>
    <row r="148" s="2" customFormat="1" ht="24.15" customHeight="1">
      <c r="A148" s="38"/>
      <c r="B148" s="39"/>
      <c r="C148" s="280" t="s">
        <v>169</v>
      </c>
      <c r="D148" s="280" t="s">
        <v>501</v>
      </c>
      <c r="E148" s="281" t="s">
        <v>976</v>
      </c>
      <c r="F148" s="282" t="s">
        <v>977</v>
      </c>
      <c r="G148" s="283" t="s">
        <v>348</v>
      </c>
      <c r="H148" s="284">
        <v>1</v>
      </c>
      <c r="I148" s="285"/>
      <c r="J148" s="286">
        <f>ROUND(I148*H148,2)</f>
        <v>0</v>
      </c>
      <c r="K148" s="287"/>
      <c r="L148" s="288"/>
      <c r="M148" s="289" t="s">
        <v>1</v>
      </c>
      <c r="N148" s="290" t="s">
        <v>41</v>
      </c>
      <c r="O148" s="91"/>
      <c r="P148" s="227">
        <f>O148*H148</f>
        <v>0</v>
      </c>
      <c r="Q148" s="227">
        <v>0.0025999999999999999</v>
      </c>
      <c r="R148" s="227">
        <f>Q148*H148</f>
        <v>0.0025999999999999999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182</v>
      </c>
      <c r="AT148" s="229" t="s">
        <v>501</v>
      </c>
      <c r="AU148" s="229" t="s">
        <v>86</v>
      </c>
      <c r="AY148" s="17" t="s">
        <v>127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130</v>
      </c>
      <c r="BM148" s="229" t="s">
        <v>978</v>
      </c>
    </row>
    <row r="149" s="2" customFormat="1">
      <c r="A149" s="38"/>
      <c r="B149" s="39"/>
      <c r="C149" s="40"/>
      <c r="D149" s="231" t="s">
        <v>136</v>
      </c>
      <c r="E149" s="40"/>
      <c r="F149" s="232" t="s">
        <v>977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86</v>
      </c>
    </row>
    <row r="150" s="13" customFormat="1">
      <c r="A150" s="13"/>
      <c r="B150" s="237"/>
      <c r="C150" s="238"/>
      <c r="D150" s="231" t="s">
        <v>140</v>
      </c>
      <c r="E150" s="239" t="s">
        <v>1</v>
      </c>
      <c r="F150" s="240" t="s">
        <v>979</v>
      </c>
      <c r="G150" s="238"/>
      <c r="H150" s="241">
        <v>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7" t="s">
        <v>140</v>
      </c>
      <c r="AU150" s="247" t="s">
        <v>86</v>
      </c>
      <c r="AV150" s="13" t="s">
        <v>86</v>
      </c>
      <c r="AW150" s="13" t="s">
        <v>32</v>
      </c>
      <c r="AX150" s="13" t="s">
        <v>84</v>
      </c>
      <c r="AY150" s="247" t="s">
        <v>127</v>
      </c>
    </row>
    <row r="151" s="2" customFormat="1" ht="21.75" customHeight="1">
      <c r="A151" s="38"/>
      <c r="B151" s="39"/>
      <c r="C151" s="280" t="s">
        <v>177</v>
      </c>
      <c r="D151" s="280" t="s">
        <v>501</v>
      </c>
      <c r="E151" s="281" t="s">
        <v>980</v>
      </c>
      <c r="F151" s="282" t="s">
        <v>981</v>
      </c>
      <c r="G151" s="283" t="s">
        <v>348</v>
      </c>
      <c r="H151" s="284">
        <v>2</v>
      </c>
      <c r="I151" s="285"/>
      <c r="J151" s="286">
        <f>ROUND(I151*H151,2)</f>
        <v>0</v>
      </c>
      <c r="K151" s="287"/>
      <c r="L151" s="288"/>
      <c r="M151" s="289" t="s">
        <v>1</v>
      </c>
      <c r="N151" s="290" t="s">
        <v>41</v>
      </c>
      <c r="O151" s="91"/>
      <c r="P151" s="227">
        <f>O151*H151</f>
        <v>0</v>
      </c>
      <c r="Q151" s="227">
        <v>0.00089999999999999998</v>
      </c>
      <c r="R151" s="227">
        <f>Q151*H151</f>
        <v>0.0018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182</v>
      </c>
      <c r="AT151" s="229" t="s">
        <v>501</v>
      </c>
      <c r="AU151" s="229" t="s">
        <v>86</v>
      </c>
      <c r="AY151" s="17" t="s">
        <v>127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130</v>
      </c>
      <c r="BM151" s="229" t="s">
        <v>982</v>
      </c>
    </row>
    <row r="152" s="2" customFormat="1">
      <c r="A152" s="38"/>
      <c r="B152" s="39"/>
      <c r="C152" s="40"/>
      <c r="D152" s="231" t="s">
        <v>136</v>
      </c>
      <c r="E152" s="40"/>
      <c r="F152" s="232" t="s">
        <v>981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86</v>
      </c>
    </row>
    <row r="153" s="13" customFormat="1">
      <c r="A153" s="13"/>
      <c r="B153" s="237"/>
      <c r="C153" s="238"/>
      <c r="D153" s="231" t="s">
        <v>140</v>
      </c>
      <c r="E153" s="239" t="s">
        <v>1</v>
      </c>
      <c r="F153" s="240" t="s">
        <v>983</v>
      </c>
      <c r="G153" s="238"/>
      <c r="H153" s="241">
        <v>2</v>
      </c>
      <c r="I153" s="242"/>
      <c r="J153" s="238"/>
      <c r="K153" s="238"/>
      <c r="L153" s="243"/>
      <c r="M153" s="244"/>
      <c r="N153" s="245"/>
      <c r="O153" s="245"/>
      <c r="P153" s="245"/>
      <c r="Q153" s="245"/>
      <c r="R153" s="245"/>
      <c r="S153" s="245"/>
      <c r="T153" s="24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7" t="s">
        <v>140</v>
      </c>
      <c r="AU153" s="247" t="s">
        <v>86</v>
      </c>
      <c r="AV153" s="13" t="s">
        <v>86</v>
      </c>
      <c r="AW153" s="13" t="s">
        <v>32</v>
      </c>
      <c r="AX153" s="13" t="s">
        <v>76</v>
      </c>
      <c r="AY153" s="247" t="s">
        <v>127</v>
      </c>
    </row>
    <row r="154" s="15" customFormat="1">
      <c r="A154" s="15"/>
      <c r="B154" s="266"/>
      <c r="C154" s="267"/>
      <c r="D154" s="231" t="s">
        <v>140</v>
      </c>
      <c r="E154" s="268" t="s">
        <v>1</v>
      </c>
      <c r="F154" s="269" t="s">
        <v>266</v>
      </c>
      <c r="G154" s="267"/>
      <c r="H154" s="270">
        <v>2</v>
      </c>
      <c r="I154" s="271"/>
      <c r="J154" s="267"/>
      <c r="K154" s="267"/>
      <c r="L154" s="272"/>
      <c r="M154" s="273"/>
      <c r="N154" s="274"/>
      <c r="O154" s="274"/>
      <c r="P154" s="274"/>
      <c r="Q154" s="274"/>
      <c r="R154" s="274"/>
      <c r="S154" s="274"/>
      <c r="T154" s="27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6" t="s">
        <v>140</v>
      </c>
      <c r="AU154" s="276" t="s">
        <v>86</v>
      </c>
      <c r="AV154" s="15" t="s">
        <v>130</v>
      </c>
      <c r="AW154" s="15" t="s">
        <v>32</v>
      </c>
      <c r="AX154" s="15" t="s">
        <v>84</v>
      </c>
      <c r="AY154" s="276" t="s">
        <v>127</v>
      </c>
    </row>
    <row r="155" s="2" customFormat="1" ht="24.15" customHeight="1">
      <c r="A155" s="38"/>
      <c r="B155" s="39"/>
      <c r="C155" s="217" t="s">
        <v>182</v>
      </c>
      <c r="D155" s="217" t="s">
        <v>131</v>
      </c>
      <c r="E155" s="218" t="s">
        <v>984</v>
      </c>
      <c r="F155" s="219" t="s">
        <v>985</v>
      </c>
      <c r="G155" s="220" t="s">
        <v>348</v>
      </c>
      <c r="H155" s="221">
        <v>8</v>
      </c>
      <c r="I155" s="222"/>
      <c r="J155" s="223">
        <f>ROUND(I155*H155,2)</f>
        <v>0</v>
      </c>
      <c r="K155" s="224"/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0.10940999999999999</v>
      </c>
      <c r="R155" s="227">
        <f>Q155*H155</f>
        <v>0.87527999999999995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130</v>
      </c>
      <c r="AT155" s="229" t="s">
        <v>131</v>
      </c>
      <c r="AU155" s="229" t="s">
        <v>86</v>
      </c>
      <c r="AY155" s="17" t="s">
        <v>127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130</v>
      </c>
      <c r="BM155" s="229" t="s">
        <v>986</v>
      </c>
    </row>
    <row r="156" s="2" customFormat="1">
      <c r="A156" s="38"/>
      <c r="B156" s="39"/>
      <c r="C156" s="40"/>
      <c r="D156" s="231" t="s">
        <v>136</v>
      </c>
      <c r="E156" s="40"/>
      <c r="F156" s="232" t="s">
        <v>985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86</v>
      </c>
    </row>
    <row r="157" s="13" customFormat="1">
      <c r="A157" s="13"/>
      <c r="B157" s="237"/>
      <c r="C157" s="238"/>
      <c r="D157" s="231" t="s">
        <v>140</v>
      </c>
      <c r="E157" s="239" t="s">
        <v>1</v>
      </c>
      <c r="F157" s="240" t="s">
        <v>182</v>
      </c>
      <c r="G157" s="238"/>
      <c r="H157" s="241">
        <v>8</v>
      </c>
      <c r="I157" s="242"/>
      <c r="J157" s="238"/>
      <c r="K157" s="238"/>
      <c r="L157" s="243"/>
      <c r="M157" s="244"/>
      <c r="N157" s="245"/>
      <c r="O157" s="245"/>
      <c r="P157" s="245"/>
      <c r="Q157" s="245"/>
      <c r="R157" s="245"/>
      <c r="S157" s="245"/>
      <c r="T157" s="24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7" t="s">
        <v>140</v>
      </c>
      <c r="AU157" s="247" t="s">
        <v>86</v>
      </c>
      <c r="AV157" s="13" t="s">
        <v>86</v>
      </c>
      <c r="AW157" s="13" t="s">
        <v>32</v>
      </c>
      <c r="AX157" s="13" t="s">
        <v>84</v>
      </c>
      <c r="AY157" s="247" t="s">
        <v>127</v>
      </c>
    </row>
    <row r="158" s="2" customFormat="1" ht="16.5" customHeight="1">
      <c r="A158" s="38"/>
      <c r="B158" s="39"/>
      <c r="C158" s="280" t="s">
        <v>188</v>
      </c>
      <c r="D158" s="280" t="s">
        <v>501</v>
      </c>
      <c r="E158" s="281" t="s">
        <v>987</v>
      </c>
      <c r="F158" s="282" t="s">
        <v>988</v>
      </c>
      <c r="G158" s="283" t="s">
        <v>154</v>
      </c>
      <c r="H158" s="284">
        <v>32</v>
      </c>
      <c r="I158" s="285"/>
      <c r="J158" s="286">
        <f>ROUND(I158*H158,2)</f>
        <v>0</v>
      </c>
      <c r="K158" s="287"/>
      <c r="L158" s="288"/>
      <c r="M158" s="289" t="s">
        <v>1</v>
      </c>
      <c r="N158" s="290" t="s">
        <v>41</v>
      </c>
      <c r="O158" s="91"/>
      <c r="P158" s="227">
        <f>O158*H158</f>
        <v>0</v>
      </c>
      <c r="Q158" s="227">
        <v>0.00035</v>
      </c>
      <c r="R158" s="227">
        <f>Q158*H158</f>
        <v>0.0112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182</v>
      </c>
      <c r="AT158" s="229" t="s">
        <v>501</v>
      </c>
      <c r="AU158" s="229" t="s">
        <v>86</v>
      </c>
      <c r="AY158" s="17" t="s">
        <v>127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130</v>
      </c>
      <c r="BM158" s="229" t="s">
        <v>989</v>
      </c>
    </row>
    <row r="159" s="2" customFormat="1">
      <c r="A159" s="38"/>
      <c r="B159" s="39"/>
      <c r="C159" s="40"/>
      <c r="D159" s="231" t="s">
        <v>136</v>
      </c>
      <c r="E159" s="40"/>
      <c r="F159" s="232" t="s">
        <v>988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86</v>
      </c>
    </row>
    <row r="160" s="13" customFormat="1">
      <c r="A160" s="13"/>
      <c r="B160" s="237"/>
      <c r="C160" s="238"/>
      <c r="D160" s="231" t="s">
        <v>140</v>
      </c>
      <c r="E160" s="239" t="s">
        <v>1</v>
      </c>
      <c r="F160" s="240" t="s">
        <v>990</v>
      </c>
      <c r="G160" s="238"/>
      <c r="H160" s="241">
        <v>32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7" t="s">
        <v>140</v>
      </c>
      <c r="AU160" s="247" t="s">
        <v>86</v>
      </c>
      <c r="AV160" s="13" t="s">
        <v>86</v>
      </c>
      <c r="AW160" s="13" t="s">
        <v>32</v>
      </c>
      <c r="AX160" s="13" t="s">
        <v>84</v>
      </c>
      <c r="AY160" s="247" t="s">
        <v>127</v>
      </c>
    </row>
    <row r="161" s="2" customFormat="1" ht="16.5" customHeight="1">
      <c r="A161" s="38"/>
      <c r="B161" s="39"/>
      <c r="C161" s="280" t="s">
        <v>194</v>
      </c>
      <c r="D161" s="280" t="s">
        <v>501</v>
      </c>
      <c r="E161" s="281" t="s">
        <v>991</v>
      </c>
      <c r="F161" s="282" t="s">
        <v>992</v>
      </c>
      <c r="G161" s="283" t="s">
        <v>348</v>
      </c>
      <c r="H161" s="284">
        <v>8</v>
      </c>
      <c r="I161" s="285"/>
      <c r="J161" s="286">
        <f>ROUND(I161*H161,2)</f>
        <v>0</v>
      </c>
      <c r="K161" s="287"/>
      <c r="L161" s="288"/>
      <c r="M161" s="289" t="s">
        <v>1</v>
      </c>
      <c r="N161" s="290" t="s">
        <v>41</v>
      </c>
      <c r="O161" s="91"/>
      <c r="P161" s="227">
        <f>O161*H161</f>
        <v>0</v>
      </c>
      <c r="Q161" s="227">
        <v>0.0030000000000000001</v>
      </c>
      <c r="R161" s="227">
        <f>Q161*H161</f>
        <v>0.024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182</v>
      </c>
      <c r="AT161" s="229" t="s">
        <v>501</v>
      </c>
      <c r="AU161" s="229" t="s">
        <v>86</v>
      </c>
      <c r="AY161" s="17" t="s">
        <v>127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130</v>
      </c>
      <c r="BM161" s="229" t="s">
        <v>993</v>
      </c>
    </row>
    <row r="162" s="2" customFormat="1">
      <c r="A162" s="38"/>
      <c r="B162" s="39"/>
      <c r="C162" s="40"/>
      <c r="D162" s="231" t="s">
        <v>136</v>
      </c>
      <c r="E162" s="40"/>
      <c r="F162" s="232" t="s">
        <v>992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136</v>
      </c>
      <c r="AU162" s="17" t="s">
        <v>86</v>
      </c>
    </row>
    <row r="163" s="13" customFormat="1">
      <c r="A163" s="13"/>
      <c r="B163" s="237"/>
      <c r="C163" s="238"/>
      <c r="D163" s="231" t="s">
        <v>140</v>
      </c>
      <c r="E163" s="239" t="s">
        <v>1</v>
      </c>
      <c r="F163" s="240" t="s">
        <v>182</v>
      </c>
      <c r="G163" s="238"/>
      <c r="H163" s="241">
        <v>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140</v>
      </c>
      <c r="AU163" s="247" t="s">
        <v>86</v>
      </c>
      <c r="AV163" s="13" t="s">
        <v>86</v>
      </c>
      <c r="AW163" s="13" t="s">
        <v>32</v>
      </c>
      <c r="AX163" s="13" t="s">
        <v>84</v>
      </c>
      <c r="AY163" s="247" t="s">
        <v>127</v>
      </c>
    </row>
    <row r="164" s="2" customFormat="1" ht="21.75" customHeight="1">
      <c r="A164" s="38"/>
      <c r="B164" s="39"/>
      <c r="C164" s="280" t="s">
        <v>202</v>
      </c>
      <c r="D164" s="280" t="s">
        <v>501</v>
      </c>
      <c r="E164" s="281" t="s">
        <v>994</v>
      </c>
      <c r="F164" s="282" t="s">
        <v>995</v>
      </c>
      <c r="G164" s="283" t="s">
        <v>348</v>
      </c>
      <c r="H164" s="284">
        <v>8</v>
      </c>
      <c r="I164" s="285"/>
      <c r="J164" s="286">
        <f>ROUND(I164*H164,2)</f>
        <v>0</v>
      </c>
      <c r="K164" s="287"/>
      <c r="L164" s="288"/>
      <c r="M164" s="289" t="s">
        <v>1</v>
      </c>
      <c r="N164" s="290" t="s">
        <v>41</v>
      </c>
      <c r="O164" s="91"/>
      <c r="P164" s="227">
        <f>O164*H164</f>
        <v>0</v>
      </c>
      <c r="Q164" s="227">
        <v>0.0061000000000000004</v>
      </c>
      <c r="R164" s="227">
        <f>Q164*H164</f>
        <v>0.048800000000000003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182</v>
      </c>
      <c r="AT164" s="229" t="s">
        <v>501</v>
      </c>
      <c r="AU164" s="229" t="s">
        <v>86</v>
      </c>
      <c r="AY164" s="17" t="s">
        <v>127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130</v>
      </c>
      <c r="BM164" s="229" t="s">
        <v>996</v>
      </c>
    </row>
    <row r="165" s="2" customFormat="1">
      <c r="A165" s="38"/>
      <c r="B165" s="39"/>
      <c r="C165" s="40"/>
      <c r="D165" s="231" t="s">
        <v>136</v>
      </c>
      <c r="E165" s="40"/>
      <c r="F165" s="232" t="s">
        <v>995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136</v>
      </c>
      <c r="AU165" s="17" t="s">
        <v>86</v>
      </c>
    </row>
    <row r="166" s="13" customFormat="1">
      <c r="A166" s="13"/>
      <c r="B166" s="237"/>
      <c r="C166" s="238"/>
      <c r="D166" s="231" t="s">
        <v>140</v>
      </c>
      <c r="E166" s="239" t="s">
        <v>1</v>
      </c>
      <c r="F166" s="240" t="s">
        <v>182</v>
      </c>
      <c r="G166" s="238"/>
      <c r="H166" s="241">
        <v>8</v>
      </c>
      <c r="I166" s="242"/>
      <c r="J166" s="238"/>
      <c r="K166" s="238"/>
      <c r="L166" s="243"/>
      <c r="M166" s="244"/>
      <c r="N166" s="245"/>
      <c r="O166" s="245"/>
      <c r="P166" s="245"/>
      <c r="Q166" s="245"/>
      <c r="R166" s="245"/>
      <c r="S166" s="245"/>
      <c r="T166" s="24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7" t="s">
        <v>140</v>
      </c>
      <c r="AU166" s="247" t="s">
        <v>86</v>
      </c>
      <c r="AV166" s="13" t="s">
        <v>86</v>
      </c>
      <c r="AW166" s="13" t="s">
        <v>32</v>
      </c>
      <c r="AX166" s="13" t="s">
        <v>84</v>
      </c>
      <c r="AY166" s="247" t="s">
        <v>127</v>
      </c>
    </row>
    <row r="167" s="2" customFormat="1" ht="16.5" customHeight="1">
      <c r="A167" s="38"/>
      <c r="B167" s="39"/>
      <c r="C167" s="280" t="s">
        <v>8</v>
      </c>
      <c r="D167" s="280" t="s">
        <v>501</v>
      </c>
      <c r="E167" s="281" t="s">
        <v>997</v>
      </c>
      <c r="F167" s="282" t="s">
        <v>998</v>
      </c>
      <c r="G167" s="283" t="s">
        <v>154</v>
      </c>
      <c r="H167" s="284">
        <v>8</v>
      </c>
      <c r="I167" s="285"/>
      <c r="J167" s="286">
        <f>ROUND(I167*H167,2)</f>
        <v>0</v>
      </c>
      <c r="K167" s="287"/>
      <c r="L167" s="288"/>
      <c r="M167" s="289" t="s">
        <v>1</v>
      </c>
      <c r="N167" s="290" t="s">
        <v>41</v>
      </c>
      <c r="O167" s="91"/>
      <c r="P167" s="227">
        <f>O167*H167</f>
        <v>0</v>
      </c>
      <c r="Q167" s="227">
        <v>0.00010000000000000001</v>
      </c>
      <c r="R167" s="227">
        <f>Q167*H167</f>
        <v>0.00080000000000000004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182</v>
      </c>
      <c r="AT167" s="229" t="s">
        <v>501</v>
      </c>
      <c r="AU167" s="229" t="s">
        <v>86</v>
      </c>
      <c r="AY167" s="17" t="s">
        <v>127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130</v>
      </c>
      <c r="BM167" s="229" t="s">
        <v>999</v>
      </c>
    </row>
    <row r="168" s="2" customFormat="1">
      <c r="A168" s="38"/>
      <c r="B168" s="39"/>
      <c r="C168" s="40"/>
      <c r="D168" s="231" t="s">
        <v>136</v>
      </c>
      <c r="E168" s="40"/>
      <c r="F168" s="232" t="s">
        <v>998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136</v>
      </c>
      <c r="AU168" s="17" t="s">
        <v>86</v>
      </c>
    </row>
    <row r="169" s="13" customFormat="1">
      <c r="A169" s="13"/>
      <c r="B169" s="237"/>
      <c r="C169" s="238"/>
      <c r="D169" s="231" t="s">
        <v>140</v>
      </c>
      <c r="E169" s="239" t="s">
        <v>1</v>
      </c>
      <c r="F169" s="240" t="s">
        <v>182</v>
      </c>
      <c r="G169" s="238"/>
      <c r="H169" s="241">
        <v>8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140</v>
      </c>
      <c r="AU169" s="247" t="s">
        <v>86</v>
      </c>
      <c r="AV169" s="13" t="s">
        <v>86</v>
      </c>
      <c r="AW169" s="13" t="s">
        <v>32</v>
      </c>
      <c r="AX169" s="13" t="s">
        <v>84</v>
      </c>
      <c r="AY169" s="247" t="s">
        <v>127</v>
      </c>
    </row>
    <row r="170" s="2" customFormat="1" ht="24.15" customHeight="1">
      <c r="A170" s="38"/>
      <c r="B170" s="39"/>
      <c r="C170" s="217" t="s">
        <v>213</v>
      </c>
      <c r="D170" s="217" t="s">
        <v>131</v>
      </c>
      <c r="E170" s="218" t="s">
        <v>1000</v>
      </c>
      <c r="F170" s="219" t="s">
        <v>1001</v>
      </c>
      <c r="G170" s="220" t="s">
        <v>309</v>
      </c>
      <c r="H170" s="221">
        <v>95.219999999999999</v>
      </c>
      <c r="I170" s="222"/>
      <c r="J170" s="223">
        <f>ROUND(I170*H170,2)</f>
        <v>0</v>
      </c>
      <c r="K170" s="224"/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0.00012999999999999999</v>
      </c>
      <c r="R170" s="227">
        <f>Q170*H170</f>
        <v>0.012378599999999998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130</v>
      </c>
      <c r="AT170" s="229" t="s">
        <v>131</v>
      </c>
      <c r="AU170" s="229" t="s">
        <v>86</v>
      </c>
      <c r="AY170" s="17" t="s">
        <v>127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130</v>
      </c>
      <c r="BM170" s="229" t="s">
        <v>1002</v>
      </c>
    </row>
    <row r="171" s="2" customFormat="1">
      <c r="A171" s="38"/>
      <c r="B171" s="39"/>
      <c r="C171" s="40"/>
      <c r="D171" s="231" t="s">
        <v>136</v>
      </c>
      <c r="E171" s="40"/>
      <c r="F171" s="232" t="s">
        <v>1001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136</v>
      </c>
      <c r="AU171" s="17" t="s">
        <v>86</v>
      </c>
    </row>
    <row r="172" s="13" customFormat="1">
      <c r="A172" s="13"/>
      <c r="B172" s="237"/>
      <c r="C172" s="238"/>
      <c r="D172" s="231" t="s">
        <v>140</v>
      </c>
      <c r="E172" s="239" t="s">
        <v>1</v>
      </c>
      <c r="F172" s="240" t="s">
        <v>1003</v>
      </c>
      <c r="G172" s="238"/>
      <c r="H172" s="241">
        <v>95.219999999999999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7" t="s">
        <v>140</v>
      </c>
      <c r="AU172" s="247" t="s">
        <v>86</v>
      </c>
      <c r="AV172" s="13" t="s">
        <v>86</v>
      </c>
      <c r="AW172" s="13" t="s">
        <v>32</v>
      </c>
      <c r="AX172" s="13" t="s">
        <v>84</v>
      </c>
      <c r="AY172" s="247" t="s">
        <v>127</v>
      </c>
    </row>
    <row r="173" s="2" customFormat="1" ht="24.15" customHeight="1">
      <c r="A173" s="38"/>
      <c r="B173" s="39"/>
      <c r="C173" s="217" t="s">
        <v>218</v>
      </c>
      <c r="D173" s="217" t="s">
        <v>131</v>
      </c>
      <c r="E173" s="218" t="s">
        <v>1004</v>
      </c>
      <c r="F173" s="219" t="s">
        <v>1005</v>
      </c>
      <c r="G173" s="220" t="s">
        <v>309</v>
      </c>
      <c r="H173" s="221">
        <v>65.189999999999998</v>
      </c>
      <c r="I173" s="222"/>
      <c r="J173" s="223">
        <f>ROUND(I173*H173,2)</f>
        <v>0</v>
      </c>
      <c r="K173" s="224"/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0.00025999999999999998</v>
      </c>
      <c r="R173" s="227">
        <f>Q173*H173</f>
        <v>0.016949399999999996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130</v>
      </c>
      <c r="AT173" s="229" t="s">
        <v>131</v>
      </c>
      <c r="AU173" s="229" t="s">
        <v>86</v>
      </c>
      <c r="AY173" s="17" t="s">
        <v>127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130</v>
      </c>
      <c r="BM173" s="229" t="s">
        <v>1006</v>
      </c>
    </row>
    <row r="174" s="2" customFormat="1">
      <c r="A174" s="38"/>
      <c r="B174" s="39"/>
      <c r="C174" s="40"/>
      <c r="D174" s="231" t="s">
        <v>136</v>
      </c>
      <c r="E174" s="40"/>
      <c r="F174" s="232" t="s">
        <v>1005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86</v>
      </c>
    </row>
    <row r="175" s="13" customFormat="1">
      <c r="A175" s="13"/>
      <c r="B175" s="237"/>
      <c r="C175" s="238"/>
      <c r="D175" s="231" t="s">
        <v>140</v>
      </c>
      <c r="E175" s="239" t="s">
        <v>1</v>
      </c>
      <c r="F175" s="240" t="s">
        <v>1007</v>
      </c>
      <c r="G175" s="238"/>
      <c r="H175" s="241">
        <v>65.189999999999998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140</v>
      </c>
      <c r="AU175" s="247" t="s">
        <v>86</v>
      </c>
      <c r="AV175" s="13" t="s">
        <v>86</v>
      </c>
      <c r="AW175" s="13" t="s">
        <v>32</v>
      </c>
      <c r="AX175" s="13" t="s">
        <v>84</v>
      </c>
      <c r="AY175" s="247" t="s">
        <v>127</v>
      </c>
    </row>
    <row r="176" s="2" customFormat="1" ht="24.15" customHeight="1">
      <c r="A176" s="38"/>
      <c r="B176" s="39"/>
      <c r="C176" s="217" t="s">
        <v>225</v>
      </c>
      <c r="D176" s="217" t="s">
        <v>131</v>
      </c>
      <c r="E176" s="218" t="s">
        <v>1008</v>
      </c>
      <c r="F176" s="219" t="s">
        <v>1009</v>
      </c>
      <c r="G176" s="220" t="s">
        <v>309</v>
      </c>
      <c r="H176" s="221">
        <v>100.81999999999999</v>
      </c>
      <c r="I176" s="222"/>
      <c r="J176" s="223">
        <f>ROUND(I176*H176,2)</f>
        <v>0</v>
      </c>
      <c r="K176" s="224"/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0.00016000000000000001</v>
      </c>
      <c r="R176" s="227">
        <f>Q176*H176</f>
        <v>0.016131200000000002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130</v>
      </c>
      <c r="AT176" s="229" t="s">
        <v>131</v>
      </c>
      <c r="AU176" s="229" t="s">
        <v>86</v>
      </c>
      <c r="AY176" s="17" t="s">
        <v>127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130</v>
      </c>
      <c r="BM176" s="229" t="s">
        <v>1010</v>
      </c>
    </row>
    <row r="177" s="2" customFormat="1">
      <c r="A177" s="38"/>
      <c r="B177" s="39"/>
      <c r="C177" s="40"/>
      <c r="D177" s="231" t="s">
        <v>136</v>
      </c>
      <c r="E177" s="40"/>
      <c r="F177" s="232" t="s">
        <v>1009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136</v>
      </c>
      <c r="AU177" s="17" t="s">
        <v>86</v>
      </c>
    </row>
    <row r="178" s="13" customFormat="1">
      <c r="A178" s="13"/>
      <c r="B178" s="237"/>
      <c r="C178" s="238"/>
      <c r="D178" s="231" t="s">
        <v>140</v>
      </c>
      <c r="E178" s="239" t="s">
        <v>1</v>
      </c>
      <c r="F178" s="240" t="s">
        <v>1011</v>
      </c>
      <c r="G178" s="238"/>
      <c r="H178" s="241">
        <v>100.81999999999999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7" t="s">
        <v>140</v>
      </c>
      <c r="AU178" s="247" t="s">
        <v>86</v>
      </c>
      <c r="AV178" s="13" t="s">
        <v>86</v>
      </c>
      <c r="AW178" s="13" t="s">
        <v>32</v>
      </c>
      <c r="AX178" s="13" t="s">
        <v>84</v>
      </c>
      <c r="AY178" s="247" t="s">
        <v>127</v>
      </c>
    </row>
    <row r="179" s="2" customFormat="1" ht="24.15" customHeight="1">
      <c r="A179" s="38"/>
      <c r="B179" s="39"/>
      <c r="C179" s="217" t="s">
        <v>367</v>
      </c>
      <c r="D179" s="217" t="s">
        <v>131</v>
      </c>
      <c r="E179" s="218" t="s">
        <v>1012</v>
      </c>
      <c r="F179" s="219" t="s">
        <v>1013</v>
      </c>
      <c r="G179" s="220" t="s">
        <v>260</v>
      </c>
      <c r="H179" s="221">
        <v>20.035</v>
      </c>
      <c r="I179" s="222"/>
      <c r="J179" s="223">
        <f>ROUND(I179*H179,2)</f>
        <v>0</v>
      </c>
      <c r="K179" s="224"/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0.0014499999999999999</v>
      </c>
      <c r="R179" s="227">
        <f>Q179*H179</f>
        <v>0.029050749999999997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130</v>
      </c>
      <c r="AT179" s="229" t="s">
        <v>131</v>
      </c>
      <c r="AU179" s="229" t="s">
        <v>86</v>
      </c>
      <c r="AY179" s="17" t="s">
        <v>127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130</v>
      </c>
      <c r="BM179" s="229" t="s">
        <v>1014</v>
      </c>
    </row>
    <row r="180" s="2" customFormat="1">
      <c r="A180" s="38"/>
      <c r="B180" s="39"/>
      <c r="C180" s="40"/>
      <c r="D180" s="231" t="s">
        <v>136</v>
      </c>
      <c r="E180" s="40"/>
      <c r="F180" s="232" t="s">
        <v>1013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136</v>
      </c>
      <c r="AU180" s="17" t="s">
        <v>86</v>
      </c>
    </row>
    <row r="181" s="13" customFormat="1">
      <c r="A181" s="13"/>
      <c r="B181" s="237"/>
      <c r="C181" s="238"/>
      <c r="D181" s="231" t="s">
        <v>140</v>
      </c>
      <c r="E181" s="239" t="s">
        <v>1</v>
      </c>
      <c r="F181" s="240" t="s">
        <v>1015</v>
      </c>
      <c r="G181" s="238"/>
      <c r="H181" s="241">
        <v>18.035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140</v>
      </c>
      <c r="AU181" s="247" t="s">
        <v>86</v>
      </c>
      <c r="AV181" s="13" t="s">
        <v>86</v>
      </c>
      <c r="AW181" s="13" t="s">
        <v>32</v>
      </c>
      <c r="AX181" s="13" t="s">
        <v>76</v>
      </c>
      <c r="AY181" s="247" t="s">
        <v>127</v>
      </c>
    </row>
    <row r="182" s="13" customFormat="1">
      <c r="A182" s="13"/>
      <c r="B182" s="237"/>
      <c r="C182" s="238"/>
      <c r="D182" s="231" t="s">
        <v>140</v>
      </c>
      <c r="E182" s="239" t="s">
        <v>1</v>
      </c>
      <c r="F182" s="240" t="s">
        <v>1016</v>
      </c>
      <c r="G182" s="238"/>
      <c r="H182" s="241">
        <v>2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7" t="s">
        <v>140</v>
      </c>
      <c r="AU182" s="247" t="s">
        <v>86</v>
      </c>
      <c r="AV182" s="13" t="s">
        <v>86</v>
      </c>
      <c r="AW182" s="13" t="s">
        <v>32</v>
      </c>
      <c r="AX182" s="13" t="s">
        <v>76</v>
      </c>
      <c r="AY182" s="247" t="s">
        <v>127</v>
      </c>
    </row>
    <row r="183" s="15" customFormat="1">
      <c r="A183" s="15"/>
      <c r="B183" s="266"/>
      <c r="C183" s="267"/>
      <c r="D183" s="231" t="s">
        <v>140</v>
      </c>
      <c r="E183" s="268" t="s">
        <v>1</v>
      </c>
      <c r="F183" s="269" t="s">
        <v>266</v>
      </c>
      <c r="G183" s="267"/>
      <c r="H183" s="270">
        <v>20.035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6" t="s">
        <v>140</v>
      </c>
      <c r="AU183" s="276" t="s">
        <v>86</v>
      </c>
      <c r="AV183" s="15" t="s">
        <v>130</v>
      </c>
      <c r="AW183" s="15" t="s">
        <v>32</v>
      </c>
      <c r="AX183" s="15" t="s">
        <v>84</v>
      </c>
      <c r="AY183" s="276" t="s">
        <v>127</v>
      </c>
    </row>
    <row r="184" s="2" customFormat="1" ht="24.15" customHeight="1">
      <c r="A184" s="38"/>
      <c r="B184" s="39"/>
      <c r="C184" s="217" t="s">
        <v>377</v>
      </c>
      <c r="D184" s="217" t="s">
        <v>131</v>
      </c>
      <c r="E184" s="218" t="s">
        <v>1017</v>
      </c>
      <c r="F184" s="219" t="s">
        <v>1018</v>
      </c>
      <c r="G184" s="220" t="s">
        <v>309</v>
      </c>
      <c r="H184" s="221">
        <v>27.48</v>
      </c>
      <c r="I184" s="222"/>
      <c r="J184" s="223">
        <f>ROUND(I184*H184,2)</f>
        <v>0</v>
      </c>
      <c r="K184" s="224"/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0.0021900000000000001</v>
      </c>
      <c r="R184" s="227">
        <f>Q184*H184</f>
        <v>0.060181200000000004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130</v>
      </c>
      <c r="AT184" s="229" t="s">
        <v>131</v>
      </c>
      <c r="AU184" s="229" t="s">
        <v>86</v>
      </c>
      <c r="AY184" s="17" t="s">
        <v>127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130</v>
      </c>
      <c r="BM184" s="229" t="s">
        <v>1019</v>
      </c>
    </row>
    <row r="185" s="2" customFormat="1">
      <c r="A185" s="38"/>
      <c r="B185" s="39"/>
      <c r="C185" s="40"/>
      <c r="D185" s="231" t="s">
        <v>136</v>
      </c>
      <c r="E185" s="40"/>
      <c r="F185" s="232" t="s">
        <v>1020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86</v>
      </c>
    </row>
    <row r="186" s="2" customFormat="1">
      <c r="A186" s="38"/>
      <c r="B186" s="39"/>
      <c r="C186" s="40"/>
      <c r="D186" s="250" t="s">
        <v>175</v>
      </c>
      <c r="E186" s="40"/>
      <c r="F186" s="251" t="s">
        <v>1021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175</v>
      </c>
      <c r="AU186" s="17" t="s">
        <v>86</v>
      </c>
    </row>
    <row r="187" s="14" customFormat="1">
      <c r="A187" s="14"/>
      <c r="B187" s="256"/>
      <c r="C187" s="257"/>
      <c r="D187" s="231" t="s">
        <v>140</v>
      </c>
      <c r="E187" s="258" t="s">
        <v>1</v>
      </c>
      <c r="F187" s="259" t="s">
        <v>1022</v>
      </c>
      <c r="G187" s="257"/>
      <c r="H187" s="258" t="s">
        <v>1</v>
      </c>
      <c r="I187" s="260"/>
      <c r="J187" s="257"/>
      <c r="K187" s="257"/>
      <c r="L187" s="261"/>
      <c r="M187" s="262"/>
      <c r="N187" s="263"/>
      <c r="O187" s="263"/>
      <c r="P187" s="263"/>
      <c r="Q187" s="263"/>
      <c r="R187" s="263"/>
      <c r="S187" s="263"/>
      <c r="T187" s="26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5" t="s">
        <v>140</v>
      </c>
      <c r="AU187" s="265" t="s">
        <v>86</v>
      </c>
      <c r="AV187" s="14" t="s">
        <v>84</v>
      </c>
      <c r="AW187" s="14" t="s">
        <v>32</v>
      </c>
      <c r="AX187" s="14" t="s">
        <v>76</v>
      </c>
      <c r="AY187" s="265" t="s">
        <v>127</v>
      </c>
    </row>
    <row r="188" s="13" customFormat="1">
      <c r="A188" s="13"/>
      <c r="B188" s="237"/>
      <c r="C188" s="238"/>
      <c r="D188" s="231" t="s">
        <v>140</v>
      </c>
      <c r="E188" s="239" t="s">
        <v>1</v>
      </c>
      <c r="F188" s="240" t="s">
        <v>1023</v>
      </c>
      <c r="G188" s="238"/>
      <c r="H188" s="241">
        <v>12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7" t="s">
        <v>140</v>
      </c>
      <c r="AU188" s="247" t="s">
        <v>86</v>
      </c>
      <c r="AV188" s="13" t="s">
        <v>86</v>
      </c>
      <c r="AW188" s="13" t="s">
        <v>32</v>
      </c>
      <c r="AX188" s="13" t="s">
        <v>76</v>
      </c>
      <c r="AY188" s="247" t="s">
        <v>127</v>
      </c>
    </row>
    <row r="189" s="13" customFormat="1">
      <c r="A189" s="13"/>
      <c r="B189" s="237"/>
      <c r="C189" s="238"/>
      <c r="D189" s="231" t="s">
        <v>140</v>
      </c>
      <c r="E189" s="239" t="s">
        <v>1</v>
      </c>
      <c r="F189" s="240" t="s">
        <v>1024</v>
      </c>
      <c r="G189" s="238"/>
      <c r="H189" s="241">
        <v>15.48</v>
      </c>
      <c r="I189" s="242"/>
      <c r="J189" s="238"/>
      <c r="K189" s="238"/>
      <c r="L189" s="243"/>
      <c r="M189" s="244"/>
      <c r="N189" s="245"/>
      <c r="O189" s="245"/>
      <c r="P189" s="245"/>
      <c r="Q189" s="245"/>
      <c r="R189" s="245"/>
      <c r="S189" s="245"/>
      <c r="T189" s="24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7" t="s">
        <v>140</v>
      </c>
      <c r="AU189" s="247" t="s">
        <v>86</v>
      </c>
      <c r="AV189" s="13" t="s">
        <v>86</v>
      </c>
      <c r="AW189" s="13" t="s">
        <v>32</v>
      </c>
      <c r="AX189" s="13" t="s">
        <v>76</v>
      </c>
      <c r="AY189" s="247" t="s">
        <v>127</v>
      </c>
    </row>
    <row r="190" s="15" customFormat="1">
      <c r="A190" s="15"/>
      <c r="B190" s="266"/>
      <c r="C190" s="267"/>
      <c r="D190" s="231" t="s">
        <v>140</v>
      </c>
      <c r="E190" s="268" t="s">
        <v>1</v>
      </c>
      <c r="F190" s="269" t="s">
        <v>266</v>
      </c>
      <c r="G190" s="267"/>
      <c r="H190" s="270">
        <v>27.48</v>
      </c>
      <c r="I190" s="271"/>
      <c r="J190" s="267"/>
      <c r="K190" s="267"/>
      <c r="L190" s="272"/>
      <c r="M190" s="273"/>
      <c r="N190" s="274"/>
      <c r="O190" s="274"/>
      <c r="P190" s="274"/>
      <c r="Q190" s="274"/>
      <c r="R190" s="274"/>
      <c r="S190" s="274"/>
      <c r="T190" s="27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6" t="s">
        <v>140</v>
      </c>
      <c r="AU190" s="276" t="s">
        <v>86</v>
      </c>
      <c r="AV190" s="15" t="s">
        <v>130</v>
      </c>
      <c r="AW190" s="15" t="s">
        <v>32</v>
      </c>
      <c r="AX190" s="15" t="s">
        <v>84</v>
      </c>
      <c r="AY190" s="276" t="s">
        <v>127</v>
      </c>
    </row>
    <row r="191" s="2" customFormat="1" ht="16.5" customHeight="1">
      <c r="A191" s="38"/>
      <c r="B191" s="39"/>
      <c r="C191" s="217" t="s">
        <v>387</v>
      </c>
      <c r="D191" s="217" t="s">
        <v>131</v>
      </c>
      <c r="E191" s="218" t="s">
        <v>1025</v>
      </c>
      <c r="F191" s="219" t="s">
        <v>1026</v>
      </c>
      <c r="G191" s="220" t="s">
        <v>309</v>
      </c>
      <c r="H191" s="221">
        <v>261.23000000000002</v>
      </c>
      <c r="I191" s="222"/>
      <c r="J191" s="223">
        <f>ROUND(I191*H191,2)</f>
        <v>0</v>
      </c>
      <c r="K191" s="224"/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130</v>
      </c>
      <c r="AT191" s="229" t="s">
        <v>131</v>
      </c>
      <c r="AU191" s="229" t="s">
        <v>86</v>
      </c>
      <c r="AY191" s="17" t="s">
        <v>127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130</v>
      </c>
      <c r="BM191" s="229" t="s">
        <v>1027</v>
      </c>
    </row>
    <row r="192" s="2" customFormat="1">
      <c r="A192" s="38"/>
      <c r="B192" s="39"/>
      <c r="C192" s="40"/>
      <c r="D192" s="231" t="s">
        <v>136</v>
      </c>
      <c r="E192" s="40"/>
      <c r="F192" s="232" t="s">
        <v>1026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136</v>
      </c>
      <c r="AU192" s="17" t="s">
        <v>86</v>
      </c>
    </row>
    <row r="193" s="13" customFormat="1">
      <c r="A193" s="13"/>
      <c r="B193" s="237"/>
      <c r="C193" s="238"/>
      <c r="D193" s="231" t="s">
        <v>140</v>
      </c>
      <c r="E193" s="239" t="s">
        <v>1</v>
      </c>
      <c r="F193" s="240" t="s">
        <v>1028</v>
      </c>
      <c r="G193" s="238"/>
      <c r="H193" s="241">
        <v>261.23000000000002</v>
      </c>
      <c r="I193" s="242"/>
      <c r="J193" s="238"/>
      <c r="K193" s="238"/>
      <c r="L193" s="243"/>
      <c r="M193" s="244"/>
      <c r="N193" s="245"/>
      <c r="O193" s="245"/>
      <c r="P193" s="245"/>
      <c r="Q193" s="245"/>
      <c r="R193" s="245"/>
      <c r="S193" s="245"/>
      <c r="T193" s="24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7" t="s">
        <v>140</v>
      </c>
      <c r="AU193" s="247" t="s">
        <v>86</v>
      </c>
      <c r="AV193" s="13" t="s">
        <v>86</v>
      </c>
      <c r="AW193" s="13" t="s">
        <v>32</v>
      </c>
      <c r="AX193" s="13" t="s">
        <v>84</v>
      </c>
      <c r="AY193" s="247" t="s">
        <v>127</v>
      </c>
    </row>
    <row r="194" s="2" customFormat="1" ht="16.5" customHeight="1">
      <c r="A194" s="38"/>
      <c r="B194" s="39"/>
      <c r="C194" s="217" t="s">
        <v>394</v>
      </c>
      <c r="D194" s="217" t="s">
        <v>131</v>
      </c>
      <c r="E194" s="218" t="s">
        <v>1029</v>
      </c>
      <c r="F194" s="219" t="s">
        <v>1030</v>
      </c>
      <c r="G194" s="220" t="s">
        <v>260</v>
      </c>
      <c r="H194" s="221">
        <v>20.035</v>
      </c>
      <c r="I194" s="222"/>
      <c r="J194" s="223">
        <f>ROUND(I194*H194,2)</f>
        <v>0</v>
      </c>
      <c r="K194" s="224"/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1.0000000000000001E-05</v>
      </c>
      <c r="R194" s="227">
        <f>Q194*H194</f>
        <v>0.00020035000000000002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130</v>
      </c>
      <c r="AT194" s="229" t="s">
        <v>131</v>
      </c>
      <c r="AU194" s="229" t="s">
        <v>86</v>
      </c>
      <c r="AY194" s="17" t="s">
        <v>127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130</v>
      </c>
      <c r="BM194" s="229" t="s">
        <v>1031</v>
      </c>
    </row>
    <row r="195" s="2" customFormat="1">
      <c r="A195" s="38"/>
      <c r="B195" s="39"/>
      <c r="C195" s="40"/>
      <c r="D195" s="231" t="s">
        <v>136</v>
      </c>
      <c r="E195" s="40"/>
      <c r="F195" s="232" t="s">
        <v>1030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136</v>
      </c>
      <c r="AU195" s="17" t="s">
        <v>86</v>
      </c>
    </row>
    <row r="196" s="13" customFormat="1">
      <c r="A196" s="13"/>
      <c r="B196" s="237"/>
      <c r="C196" s="238"/>
      <c r="D196" s="231" t="s">
        <v>140</v>
      </c>
      <c r="E196" s="239" t="s">
        <v>1</v>
      </c>
      <c r="F196" s="240" t="s">
        <v>1032</v>
      </c>
      <c r="G196" s="238"/>
      <c r="H196" s="241">
        <v>20.035</v>
      </c>
      <c r="I196" s="242"/>
      <c r="J196" s="238"/>
      <c r="K196" s="238"/>
      <c r="L196" s="243"/>
      <c r="M196" s="252"/>
      <c r="N196" s="253"/>
      <c r="O196" s="253"/>
      <c r="P196" s="253"/>
      <c r="Q196" s="253"/>
      <c r="R196" s="253"/>
      <c r="S196" s="253"/>
      <c r="T196" s="25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7" t="s">
        <v>140</v>
      </c>
      <c r="AU196" s="247" t="s">
        <v>86</v>
      </c>
      <c r="AV196" s="13" t="s">
        <v>86</v>
      </c>
      <c r="AW196" s="13" t="s">
        <v>32</v>
      </c>
      <c r="AX196" s="13" t="s">
        <v>84</v>
      </c>
      <c r="AY196" s="247" t="s">
        <v>127</v>
      </c>
    </row>
    <row r="197" s="2" customFormat="1" ht="6.96" customHeight="1">
      <c r="A197" s="38"/>
      <c r="B197" s="66"/>
      <c r="C197" s="67"/>
      <c r="D197" s="67"/>
      <c r="E197" s="67"/>
      <c r="F197" s="67"/>
      <c r="G197" s="67"/>
      <c r="H197" s="67"/>
      <c r="I197" s="67"/>
      <c r="J197" s="67"/>
      <c r="K197" s="67"/>
      <c r="L197" s="44"/>
      <c r="M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</row>
  </sheetData>
  <sheetProtection sheet="1" autoFilter="0" formatColumns="0" formatRows="0" objects="1" scenarios="1" spinCount="100000" saltValue="ED8zifRQla1eP4H5Jcf53Qv+nXkk+pzS1SnAtpSgEMHfdjCy/1K64Q2AyC5d35cYu87YaiCS9fF3SVO8ZaCyQw==" hashValue="6Qy2WeDmLYgwQ2Ubk22fTt2i03meG/4/0vlTid9a0pUgi965wpEB7ooAghPGZU4B067h4fGbMBxQko4Tc6P83Q==" algorithmName="SHA-512" password="CC35"/>
  <autoFilter ref="C119:K19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9" r:id="rId1" display="https://podminky.urs.cz/item/CS_URS_2025_01/131213702"/>
    <hyperlink ref="F186" r:id="rId2" display="https://podminky.urs.cz/item/CS_URS_2025_01/9152231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6"/>
      <c r="C3" s="137"/>
      <c r="D3" s="137"/>
      <c r="E3" s="137"/>
      <c r="F3" s="137"/>
      <c r="G3" s="137"/>
      <c r="H3" s="20"/>
    </row>
    <row r="4" s="1" customFormat="1" ht="24.96" customHeight="1">
      <c r="B4" s="20"/>
      <c r="C4" s="138" t="s">
        <v>1033</v>
      </c>
      <c r="H4" s="20"/>
    </row>
    <row r="5" s="1" customFormat="1" ht="12" customHeight="1">
      <c r="B5" s="20"/>
      <c r="C5" s="295" t="s">
        <v>13</v>
      </c>
      <c r="D5" s="147" t="s">
        <v>14</v>
      </c>
      <c r="E5" s="1"/>
      <c r="F5" s="1"/>
      <c r="H5" s="20"/>
    </row>
    <row r="6" s="1" customFormat="1" ht="36.96" customHeight="1">
      <c r="B6" s="20"/>
      <c r="C6" s="296" t="s">
        <v>16</v>
      </c>
      <c r="D6" s="297" t="s">
        <v>17</v>
      </c>
      <c r="E6" s="1"/>
      <c r="F6" s="1"/>
      <c r="H6" s="20"/>
    </row>
    <row r="7" s="1" customFormat="1" ht="16.5" customHeight="1">
      <c r="B7" s="20"/>
      <c r="C7" s="140" t="s">
        <v>22</v>
      </c>
      <c r="D7" s="144" t="str">
        <f>'Rekapitulace stavby'!AN8</f>
        <v>23. 4. 2025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1"/>
      <c r="B9" s="298"/>
      <c r="C9" s="299" t="s">
        <v>57</v>
      </c>
      <c r="D9" s="300" t="s">
        <v>58</v>
      </c>
      <c r="E9" s="300" t="s">
        <v>114</v>
      </c>
      <c r="F9" s="301" t="s">
        <v>1034</v>
      </c>
      <c r="G9" s="191"/>
      <c r="H9" s="298"/>
    </row>
    <row r="10" s="2" customFormat="1" ht="26.4" customHeight="1">
      <c r="A10" s="38"/>
      <c r="B10" s="44"/>
      <c r="C10" s="302" t="s">
        <v>87</v>
      </c>
      <c r="D10" s="302" t="s">
        <v>88</v>
      </c>
      <c r="E10" s="38"/>
      <c r="F10" s="38"/>
      <c r="G10" s="38"/>
      <c r="H10" s="44"/>
    </row>
    <row r="11" s="2" customFormat="1" ht="16.8" customHeight="1">
      <c r="A11" s="38"/>
      <c r="B11" s="44"/>
      <c r="C11" s="303" t="s">
        <v>288</v>
      </c>
      <c r="D11" s="304" t="s">
        <v>1</v>
      </c>
      <c r="E11" s="305" t="s">
        <v>1</v>
      </c>
      <c r="F11" s="306">
        <v>671.72000000000003</v>
      </c>
      <c r="G11" s="38"/>
      <c r="H11" s="44"/>
    </row>
    <row r="12" s="2" customFormat="1" ht="16.8" customHeight="1">
      <c r="A12" s="38"/>
      <c r="B12" s="44"/>
      <c r="C12" s="307" t="s">
        <v>1</v>
      </c>
      <c r="D12" s="307" t="s">
        <v>286</v>
      </c>
      <c r="E12" s="17" t="s">
        <v>1</v>
      </c>
      <c r="F12" s="308">
        <v>0</v>
      </c>
      <c r="G12" s="38"/>
      <c r="H12" s="44"/>
    </row>
    <row r="13" s="2" customFormat="1" ht="16.8" customHeight="1">
      <c r="A13" s="38"/>
      <c r="B13" s="44"/>
      <c r="C13" s="307" t="s">
        <v>1</v>
      </c>
      <c r="D13" s="307" t="s">
        <v>287</v>
      </c>
      <c r="E13" s="17" t="s">
        <v>1</v>
      </c>
      <c r="F13" s="308">
        <v>0</v>
      </c>
      <c r="G13" s="38"/>
      <c r="H13" s="44"/>
    </row>
    <row r="14" s="2" customFormat="1" ht="16.8" customHeight="1">
      <c r="A14" s="38"/>
      <c r="B14" s="44"/>
      <c r="C14" s="307" t="s">
        <v>288</v>
      </c>
      <c r="D14" s="307" t="s">
        <v>250</v>
      </c>
      <c r="E14" s="17" t="s">
        <v>1</v>
      </c>
      <c r="F14" s="308">
        <v>671.72000000000003</v>
      </c>
      <c r="G14" s="38"/>
      <c r="H14" s="44"/>
    </row>
    <row r="15" s="2" customFormat="1" ht="16.8" customHeight="1">
      <c r="A15" s="38"/>
      <c r="B15" s="44"/>
      <c r="C15" s="303" t="s">
        <v>240</v>
      </c>
      <c r="D15" s="304" t="s">
        <v>1</v>
      </c>
      <c r="E15" s="305" t="s">
        <v>1</v>
      </c>
      <c r="F15" s="306">
        <v>23.821999999999999</v>
      </c>
      <c r="G15" s="38"/>
      <c r="H15" s="44"/>
    </row>
    <row r="16" s="2" customFormat="1" ht="16.8" customHeight="1">
      <c r="A16" s="38"/>
      <c r="B16" s="44"/>
      <c r="C16" s="307" t="s">
        <v>1</v>
      </c>
      <c r="D16" s="307" t="s">
        <v>341</v>
      </c>
      <c r="E16" s="17" t="s">
        <v>1</v>
      </c>
      <c r="F16" s="308">
        <v>7</v>
      </c>
      <c r="G16" s="38"/>
      <c r="H16" s="44"/>
    </row>
    <row r="17" s="2" customFormat="1" ht="16.8" customHeight="1">
      <c r="A17" s="38"/>
      <c r="B17" s="44"/>
      <c r="C17" s="307" t="s">
        <v>1</v>
      </c>
      <c r="D17" s="307" t="s">
        <v>342</v>
      </c>
      <c r="E17" s="17" t="s">
        <v>1</v>
      </c>
      <c r="F17" s="308">
        <v>0.875</v>
      </c>
      <c r="G17" s="38"/>
      <c r="H17" s="44"/>
    </row>
    <row r="18" s="2" customFormat="1" ht="16.8" customHeight="1">
      <c r="A18" s="38"/>
      <c r="B18" s="44"/>
      <c r="C18" s="307" t="s">
        <v>1</v>
      </c>
      <c r="D18" s="307" t="s">
        <v>343</v>
      </c>
      <c r="E18" s="17" t="s">
        <v>1</v>
      </c>
      <c r="F18" s="308">
        <v>10.297000000000001</v>
      </c>
      <c r="G18" s="38"/>
      <c r="H18" s="44"/>
    </row>
    <row r="19" s="2" customFormat="1" ht="16.8" customHeight="1">
      <c r="A19" s="38"/>
      <c r="B19" s="44"/>
      <c r="C19" s="307" t="s">
        <v>1</v>
      </c>
      <c r="D19" s="307" t="s">
        <v>344</v>
      </c>
      <c r="E19" s="17" t="s">
        <v>1</v>
      </c>
      <c r="F19" s="308">
        <v>0.158</v>
      </c>
      <c r="G19" s="38"/>
      <c r="H19" s="44"/>
    </row>
    <row r="20" s="2" customFormat="1" ht="16.8" customHeight="1">
      <c r="A20" s="38"/>
      <c r="B20" s="44"/>
      <c r="C20" s="307" t="s">
        <v>1</v>
      </c>
      <c r="D20" s="307" t="s">
        <v>345</v>
      </c>
      <c r="E20" s="17" t="s">
        <v>1</v>
      </c>
      <c r="F20" s="308">
        <v>5.492</v>
      </c>
      <c r="G20" s="38"/>
      <c r="H20" s="44"/>
    </row>
    <row r="21" s="2" customFormat="1" ht="16.8" customHeight="1">
      <c r="A21" s="38"/>
      <c r="B21" s="44"/>
      <c r="C21" s="307" t="s">
        <v>240</v>
      </c>
      <c r="D21" s="307" t="s">
        <v>266</v>
      </c>
      <c r="E21" s="17" t="s">
        <v>1</v>
      </c>
      <c r="F21" s="308">
        <v>23.821999999999999</v>
      </c>
      <c r="G21" s="38"/>
      <c r="H21" s="44"/>
    </row>
    <row r="22" s="2" customFormat="1" ht="16.8" customHeight="1">
      <c r="A22" s="38"/>
      <c r="B22" s="44"/>
      <c r="C22" s="309" t="s">
        <v>1035</v>
      </c>
      <c r="D22" s="38"/>
      <c r="E22" s="38"/>
      <c r="F22" s="38"/>
      <c r="G22" s="38"/>
      <c r="H22" s="44"/>
    </row>
    <row r="23" s="2" customFormat="1" ht="16.8" customHeight="1">
      <c r="A23" s="38"/>
      <c r="B23" s="44"/>
      <c r="C23" s="307" t="s">
        <v>336</v>
      </c>
      <c r="D23" s="307" t="s">
        <v>337</v>
      </c>
      <c r="E23" s="17" t="s">
        <v>338</v>
      </c>
      <c r="F23" s="308">
        <v>23.821999999999999</v>
      </c>
      <c r="G23" s="38"/>
      <c r="H23" s="44"/>
    </row>
    <row r="24" s="2" customFormat="1">
      <c r="A24" s="38"/>
      <c r="B24" s="44"/>
      <c r="C24" s="307" t="s">
        <v>378</v>
      </c>
      <c r="D24" s="307" t="s">
        <v>379</v>
      </c>
      <c r="E24" s="17" t="s">
        <v>370</v>
      </c>
      <c r="F24" s="308">
        <v>183.381</v>
      </c>
      <c r="G24" s="38"/>
      <c r="H24" s="44"/>
    </row>
    <row r="25" s="2" customFormat="1" ht="16.8" customHeight="1">
      <c r="A25" s="38"/>
      <c r="B25" s="44"/>
      <c r="C25" s="307" t="s">
        <v>415</v>
      </c>
      <c r="D25" s="307" t="s">
        <v>416</v>
      </c>
      <c r="E25" s="17" t="s">
        <v>370</v>
      </c>
      <c r="F25" s="308">
        <v>184.18100000000001</v>
      </c>
      <c r="G25" s="38"/>
      <c r="H25" s="44"/>
    </row>
    <row r="26" s="2" customFormat="1" ht="16.8" customHeight="1">
      <c r="A26" s="38"/>
      <c r="B26" s="44"/>
      <c r="C26" s="303" t="s">
        <v>245</v>
      </c>
      <c r="D26" s="304" t="s">
        <v>1</v>
      </c>
      <c r="E26" s="305" t="s">
        <v>1</v>
      </c>
      <c r="F26" s="306">
        <v>184.18100000000001</v>
      </c>
      <c r="G26" s="38"/>
      <c r="H26" s="44"/>
    </row>
    <row r="27" s="2" customFormat="1" ht="16.8" customHeight="1">
      <c r="A27" s="38"/>
      <c r="B27" s="44"/>
      <c r="C27" s="307" t="s">
        <v>1</v>
      </c>
      <c r="D27" s="307" t="s">
        <v>420</v>
      </c>
      <c r="E27" s="17" t="s">
        <v>1</v>
      </c>
      <c r="F27" s="308">
        <v>0.80000000000000004</v>
      </c>
      <c r="G27" s="38"/>
      <c r="H27" s="44"/>
    </row>
    <row r="28" s="2" customFormat="1" ht="16.8" customHeight="1">
      <c r="A28" s="38"/>
      <c r="B28" s="44"/>
      <c r="C28" s="307" t="s">
        <v>1</v>
      </c>
      <c r="D28" s="307" t="s">
        <v>384</v>
      </c>
      <c r="E28" s="17" t="s">
        <v>1</v>
      </c>
      <c r="F28" s="308">
        <v>57.173000000000002</v>
      </c>
      <c r="G28" s="38"/>
      <c r="H28" s="44"/>
    </row>
    <row r="29" s="2" customFormat="1" ht="16.8" customHeight="1">
      <c r="A29" s="38"/>
      <c r="B29" s="44"/>
      <c r="C29" s="307" t="s">
        <v>1</v>
      </c>
      <c r="D29" s="307" t="s">
        <v>383</v>
      </c>
      <c r="E29" s="17" t="s">
        <v>1</v>
      </c>
      <c r="F29" s="308">
        <v>42.393999999999998</v>
      </c>
      <c r="G29" s="38"/>
      <c r="H29" s="44"/>
    </row>
    <row r="30" s="2" customFormat="1" ht="16.8" customHeight="1">
      <c r="A30" s="38"/>
      <c r="B30" s="44"/>
      <c r="C30" s="307" t="s">
        <v>1</v>
      </c>
      <c r="D30" s="307" t="s">
        <v>385</v>
      </c>
      <c r="E30" s="17" t="s">
        <v>1</v>
      </c>
      <c r="F30" s="308">
        <v>82.373999999999995</v>
      </c>
      <c r="G30" s="38"/>
      <c r="H30" s="44"/>
    </row>
    <row r="31" s="2" customFormat="1" ht="16.8" customHeight="1">
      <c r="A31" s="38"/>
      <c r="B31" s="44"/>
      <c r="C31" s="307" t="s">
        <v>1</v>
      </c>
      <c r="D31" s="307" t="s">
        <v>421</v>
      </c>
      <c r="E31" s="17" t="s">
        <v>1</v>
      </c>
      <c r="F31" s="308">
        <v>1.44</v>
      </c>
      <c r="G31" s="38"/>
      <c r="H31" s="44"/>
    </row>
    <row r="32" s="2" customFormat="1" ht="16.8" customHeight="1">
      <c r="A32" s="38"/>
      <c r="B32" s="44"/>
      <c r="C32" s="307" t="s">
        <v>245</v>
      </c>
      <c r="D32" s="307" t="s">
        <v>266</v>
      </c>
      <c r="E32" s="17" t="s">
        <v>1</v>
      </c>
      <c r="F32" s="308">
        <v>184.18100000000001</v>
      </c>
      <c r="G32" s="38"/>
      <c r="H32" s="44"/>
    </row>
    <row r="33" s="2" customFormat="1" ht="16.8" customHeight="1">
      <c r="A33" s="38"/>
      <c r="B33" s="44"/>
      <c r="C33" s="309" t="s">
        <v>1035</v>
      </c>
      <c r="D33" s="38"/>
      <c r="E33" s="38"/>
      <c r="F33" s="38"/>
      <c r="G33" s="38"/>
      <c r="H33" s="44"/>
    </row>
    <row r="34" s="2" customFormat="1" ht="16.8" customHeight="1">
      <c r="A34" s="38"/>
      <c r="B34" s="44"/>
      <c r="C34" s="307" t="s">
        <v>415</v>
      </c>
      <c r="D34" s="307" t="s">
        <v>416</v>
      </c>
      <c r="E34" s="17" t="s">
        <v>370</v>
      </c>
      <c r="F34" s="308">
        <v>184.18100000000001</v>
      </c>
      <c r="G34" s="38"/>
      <c r="H34" s="44"/>
    </row>
    <row r="35" s="2" customFormat="1" ht="16.8" customHeight="1">
      <c r="A35" s="38"/>
      <c r="B35" s="44"/>
      <c r="C35" s="307" t="s">
        <v>395</v>
      </c>
      <c r="D35" s="307" t="s">
        <v>396</v>
      </c>
      <c r="E35" s="17" t="s">
        <v>370</v>
      </c>
      <c r="F35" s="308">
        <v>793.178</v>
      </c>
      <c r="G35" s="38"/>
      <c r="H35" s="44"/>
    </row>
    <row r="36" s="2" customFormat="1" ht="16.8" customHeight="1">
      <c r="A36" s="38"/>
      <c r="B36" s="44"/>
      <c r="C36" s="307" t="s">
        <v>423</v>
      </c>
      <c r="D36" s="307" t="s">
        <v>424</v>
      </c>
      <c r="E36" s="17" t="s">
        <v>370</v>
      </c>
      <c r="F36" s="308">
        <v>3503.9389999999999</v>
      </c>
      <c r="G36" s="38"/>
      <c r="H36" s="44"/>
    </row>
    <row r="37" s="2" customFormat="1" ht="16.8" customHeight="1">
      <c r="A37" s="38"/>
      <c r="B37" s="44"/>
      <c r="C37" s="303" t="s">
        <v>242</v>
      </c>
      <c r="D37" s="304" t="s">
        <v>1</v>
      </c>
      <c r="E37" s="305" t="s">
        <v>1</v>
      </c>
      <c r="F37" s="306">
        <v>608.99699999999996</v>
      </c>
      <c r="G37" s="38"/>
      <c r="H37" s="44"/>
    </row>
    <row r="38" s="2" customFormat="1" ht="16.8" customHeight="1">
      <c r="A38" s="38"/>
      <c r="B38" s="44"/>
      <c r="C38" s="307" t="s">
        <v>1</v>
      </c>
      <c r="D38" s="307" t="s">
        <v>406</v>
      </c>
      <c r="E38" s="17" t="s">
        <v>1</v>
      </c>
      <c r="F38" s="308">
        <v>78.942999999999998</v>
      </c>
      <c r="G38" s="38"/>
      <c r="H38" s="44"/>
    </row>
    <row r="39" s="2" customFormat="1" ht="16.8" customHeight="1">
      <c r="A39" s="38"/>
      <c r="B39" s="44"/>
      <c r="C39" s="307" t="s">
        <v>1</v>
      </c>
      <c r="D39" s="307" t="s">
        <v>375</v>
      </c>
      <c r="E39" s="17" t="s">
        <v>1</v>
      </c>
      <c r="F39" s="308">
        <v>94.566999999999993</v>
      </c>
      <c r="G39" s="38"/>
      <c r="H39" s="44"/>
    </row>
    <row r="40" s="2" customFormat="1" ht="16.8" customHeight="1">
      <c r="A40" s="38"/>
      <c r="B40" s="44"/>
      <c r="C40" s="307" t="s">
        <v>1</v>
      </c>
      <c r="D40" s="307" t="s">
        <v>376</v>
      </c>
      <c r="E40" s="17" t="s">
        <v>1</v>
      </c>
      <c r="F40" s="308">
        <v>37.826999999999998</v>
      </c>
      <c r="G40" s="38"/>
      <c r="H40" s="44"/>
    </row>
    <row r="41" s="2" customFormat="1" ht="16.8" customHeight="1">
      <c r="A41" s="38"/>
      <c r="B41" s="44"/>
      <c r="C41" s="307" t="s">
        <v>1</v>
      </c>
      <c r="D41" s="307" t="s">
        <v>393</v>
      </c>
      <c r="E41" s="17" t="s">
        <v>1</v>
      </c>
      <c r="F41" s="308">
        <v>95.385999999999996</v>
      </c>
      <c r="G41" s="38"/>
      <c r="H41" s="44"/>
    </row>
    <row r="42" s="2" customFormat="1" ht="16.8" customHeight="1">
      <c r="A42" s="38"/>
      <c r="B42" s="44"/>
      <c r="C42" s="307" t="s">
        <v>1</v>
      </c>
      <c r="D42" s="307" t="s">
        <v>392</v>
      </c>
      <c r="E42" s="17" t="s">
        <v>1</v>
      </c>
      <c r="F42" s="308">
        <v>302.274</v>
      </c>
      <c r="G42" s="38"/>
      <c r="H42" s="44"/>
    </row>
    <row r="43" s="2" customFormat="1" ht="16.8" customHeight="1">
      <c r="A43" s="38"/>
      <c r="B43" s="44"/>
      <c r="C43" s="307" t="s">
        <v>242</v>
      </c>
      <c r="D43" s="307" t="s">
        <v>266</v>
      </c>
      <c r="E43" s="17" t="s">
        <v>1</v>
      </c>
      <c r="F43" s="308">
        <v>608.99699999999996</v>
      </c>
      <c r="G43" s="38"/>
      <c r="H43" s="44"/>
    </row>
    <row r="44" s="2" customFormat="1" ht="16.8" customHeight="1">
      <c r="A44" s="38"/>
      <c r="B44" s="44"/>
      <c r="C44" s="309" t="s">
        <v>1035</v>
      </c>
      <c r="D44" s="38"/>
      <c r="E44" s="38"/>
      <c r="F44" s="38"/>
      <c r="G44" s="38"/>
      <c r="H44" s="44"/>
    </row>
    <row r="45" s="2" customFormat="1" ht="16.8" customHeight="1">
      <c r="A45" s="38"/>
      <c r="B45" s="44"/>
      <c r="C45" s="307" t="s">
        <v>401</v>
      </c>
      <c r="D45" s="307" t="s">
        <v>402</v>
      </c>
      <c r="E45" s="17" t="s">
        <v>370</v>
      </c>
      <c r="F45" s="308">
        <v>608.99699999999996</v>
      </c>
      <c r="G45" s="38"/>
      <c r="H45" s="44"/>
    </row>
    <row r="46" s="2" customFormat="1" ht="16.8" customHeight="1">
      <c r="A46" s="38"/>
      <c r="B46" s="44"/>
      <c r="C46" s="307" t="s">
        <v>395</v>
      </c>
      <c r="D46" s="307" t="s">
        <v>396</v>
      </c>
      <c r="E46" s="17" t="s">
        <v>370</v>
      </c>
      <c r="F46" s="308">
        <v>793.178</v>
      </c>
      <c r="G46" s="38"/>
      <c r="H46" s="44"/>
    </row>
    <row r="47" s="2" customFormat="1" ht="16.8" customHeight="1">
      <c r="A47" s="38"/>
      <c r="B47" s="44"/>
      <c r="C47" s="307" t="s">
        <v>407</v>
      </c>
      <c r="D47" s="307" t="s">
        <v>408</v>
      </c>
      <c r="E47" s="17" t="s">
        <v>370</v>
      </c>
      <c r="F47" s="308">
        <v>11570.942999999999</v>
      </c>
      <c r="G47" s="38"/>
      <c r="H47" s="44"/>
    </row>
    <row r="48" s="2" customFormat="1" ht="16.8" customHeight="1">
      <c r="A48" s="38"/>
      <c r="B48" s="44"/>
      <c r="C48" s="303" t="s">
        <v>1036</v>
      </c>
      <c r="D48" s="304" t="s">
        <v>1</v>
      </c>
      <c r="E48" s="305" t="s">
        <v>1</v>
      </c>
      <c r="F48" s="306">
        <v>2</v>
      </c>
      <c r="G48" s="38"/>
      <c r="H48" s="44"/>
    </row>
    <row r="49" s="2" customFormat="1" ht="16.8" customHeight="1">
      <c r="A49" s="38"/>
      <c r="B49" s="44"/>
      <c r="C49" s="307" t="s">
        <v>1</v>
      </c>
      <c r="D49" s="307" t="s">
        <v>1037</v>
      </c>
      <c r="E49" s="17" t="s">
        <v>1</v>
      </c>
      <c r="F49" s="308">
        <v>0</v>
      </c>
      <c r="G49" s="38"/>
      <c r="H49" s="44"/>
    </row>
    <row r="50" s="2" customFormat="1" ht="16.8" customHeight="1">
      <c r="A50" s="38"/>
      <c r="B50" s="44"/>
      <c r="C50" s="307" t="s">
        <v>1036</v>
      </c>
      <c r="D50" s="307" t="s">
        <v>1038</v>
      </c>
      <c r="E50" s="17" t="s">
        <v>1</v>
      </c>
      <c r="F50" s="308">
        <v>2</v>
      </c>
      <c r="G50" s="38"/>
      <c r="H50" s="44"/>
    </row>
    <row r="51" s="2" customFormat="1" ht="16.8" customHeight="1">
      <c r="A51" s="38"/>
      <c r="B51" s="44"/>
      <c r="C51" s="303" t="s">
        <v>238</v>
      </c>
      <c r="D51" s="304" t="s">
        <v>1</v>
      </c>
      <c r="E51" s="305" t="s">
        <v>1</v>
      </c>
      <c r="F51" s="306">
        <v>822.32000000000005</v>
      </c>
      <c r="G51" s="38"/>
      <c r="H51" s="44"/>
    </row>
    <row r="52" s="2" customFormat="1" ht="16.8" customHeight="1">
      <c r="A52" s="38"/>
      <c r="B52" s="44"/>
      <c r="C52" s="307" t="s">
        <v>1</v>
      </c>
      <c r="D52" s="307" t="s">
        <v>294</v>
      </c>
      <c r="E52" s="17" t="s">
        <v>1</v>
      </c>
      <c r="F52" s="308">
        <v>0</v>
      </c>
      <c r="G52" s="38"/>
      <c r="H52" s="44"/>
    </row>
    <row r="53" s="2" customFormat="1" ht="16.8" customHeight="1">
      <c r="A53" s="38"/>
      <c r="B53" s="44"/>
      <c r="C53" s="307" t="s">
        <v>1</v>
      </c>
      <c r="D53" s="307" t="s">
        <v>295</v>
      </c>
      <c r="E53" s="17" t="s">
        <v>1</v>
      </c>
      <c r="F53" s="308">
        <v>0</v>
      </c>
      <c r="G53" s="38"/>
      <c r="H53" s="44"/>
    </row>
    <row r="54" s="2" customFormat="1" ht="16.8" customHeight="1">
      <c r="A54" s="38"/>
      <c r="B54" s="44"/>
      <c r="C54" s="307" t="s">
        <v>238</v>
      </c>
      <c r="D54" s="307" t="s">
        <v>296</v>
      </c>
      <c r="E54" s="17" t="s">
        <v>1</v>
      </c>
      <c r="F54" s="308">
        <v>822.32000000000005</v>
      </c>
      <c r="G54" s="38"/>
      <c r="H54" s="44"/>
    </row>
    <row r="55" s="2" customFormat="1" ht="16.8" customHeight="1">
      <c r="A55" s="38"/>
      <c r="B55" s="44"/>
      <c r="C55" s="309" t="s">
        <v>1035</v>
      </c>
      <c r="D55" s="38"/>
      <c r="E55" s="38"/>
      <c r="F55" s="38"/>
      <c r="G55" s="38"/>
      <c r="H55" s="44"/>
    </row>
    <row r="56" s="2" customFormat="1" ht="16.8" customHeight="1">
      <c r="A56" s="38"/>
      <c r="B56" s="44"/>
      <c r="C56" s="307" t="s">
        <v>289</v>
      </c>
      <c r="D56" s="307" t="s">
        <v>290</v>
      </c>
      <c r="E56" s="17" t="s">
        <v>260</v>
      </c>
      <c r="F56" s="308">
        <v>822.32000000000005</v>
      </c>
      <c r="G56" s="38"/>
      <c r="H56" s="44"/>
    </row>
    <row r="57" s="2" customFormat="1" ht="16.8" customHeight="1">
      <c r="A57" s="38"/>
      <c r="B57" s="44"/>
      <c r="C57" s="307" t="s">
        <v>401</v>
      </c>
      <c r="D57" s="307" t="s">
        <v>402</v>
      </c>
      <c r="E57" s="17" t="s">
        <v>370</v>
      </c>
      <c r="F57" s="308">
        <v>608.99699999999996</v>
      </c>
      <c r="G57" s="38"/>
      <c r="H57" s="44"/>
    </row>
    <row r="58" s="2" customFormat="1" ht="16.8" customHeight="1">
      <c r="A58" s="38"/>
      <c r="B58" s="44"/>
      <c r="C58" s="303" t="s">
        <v>251</v>
      </c>
      <c r="D58" s="304" t="s">
        <v>1</v>
      </c>
      <c r="E58" s="305" t="s">
        <v>1</v>
      </c>
      <c r="F58" s="306">
        <v>411.16000000000002</v>
      </c>
      <c r="G58" s="38"/>
      <c r="H58" s="44"/>
    </row>
    <row r="59" s="2" customFormat="1" ht="16.8" customHeight="1">
      <c r="A59" s="38"/>
      <c r="B59" s="44"/>
      <c r="C59" s="307" t="s">
        <v>1</v>
      </c>
      <c r="D59" s="307" t="s">
        <v>306</v>
      </c>
      <c r="E59" s="17" t="s">
        <v>1</v>
      </c>
      <c r="F59" s="308">
        <v>0</v>
      </c>
      <c r="G59" s="38"/>
      <c r="H59" s="44"/>
    </row>
    <row r="60" s="2" customFormat="1" ht="16.8" customHeight="1">
      <c r="A60" s="38"/>
      <c r="B60" s="44"/>
      <c r="C60" s="307" t="s">
        <v>1</v>
      </c>
      <c r="D60" s="307" t="s">
        <v>300</v>
      </c>
      <c r="E60" s="17" t="s">
        <v>1</v>
      </c>
      <c r="F60" s="308">
        <v>0</v>
      </c>
      <c r="G60" s="38"/>
      <c r="H60" s="44"/>
    </row>
    <row r="61" s="2" customFormat="1" ht="16.8" customHeight="1">
      <c r="A61" s="38"/>
      <c r="B61" s="44"/>
      <c r="C61" s="307" t="s">
        <v>251</v>
      </c>
      <c r="D61" s="307" t="s">
        <v>301</v>
      </c>
      <c r="E61" s="17" t="s">
        <v>1</v>
      </c>
      <c r="F61" s="308">
        <v>411.16000000000002</v>
      </c>
      <c r="G61" s="38"/>
      <c r="H61" s="44"/>
    </row>
    <row r="62" s="2" customFormat="1" ht="16.8" customHeight="1">
      <c r="A62" s="38"/>
      <c r="B62" s="44"/>
      <c r="C62" s="309" t="s">
        <v>1035</v>
      </c>
      <c r="D62" s="38"/>
      <c r="E62" s="38"/>
      <c r="F62" s="38"/>
      <c r="G62" s="38"/>
      <c r="H62" s="44"/>
    </row>
    <row r="63" s="2" customFormat="1" ht="16.8" customHeight="1">
      <c r="A63" s="38"/>
      <c r="B63" s="44"/>
      <c r="C63" s="307" t="s">
        <v>302</v>
      </c>
      <c r="D63" s="307" t="s">
        <v>303</v>
      </c>
      <c r="E63" s="17" t="s">
        <v>260</v>
      </c>
      <c r="F63" s="308">
        <v>411.16000000000002</v>
      </c>
      <c r="G63" s="38"/>
      <c r="H63" s="44"/>
    </row>
    <row r="64" s="2" customFormat="1">
      <c r="A64" s="38"/>
      <c r="B64" s="44"/>
      <c r="C64" s="307" t="s">
        <v>368</v>
      </c>
      <c r="D64" s="307" t="s">
        <v>369</v>
      </c>
      <c r="E64" s="17" t="s">
        <v>370</v>
      </c>
      <c r="F64" s="308">
        <v>132.39400000000001</v>
      </c>
      <c r="G64" s="38"/>
      <c r="H64" s="44"/>
    </row>
    <row r="65" s="2" customFormat="1" ht="16.8" customHeight="1">
      <c r="A65" s="38"/>
      <c r="B65" s="44"/>
      <c r="C65" s="307" t="s">
        <v>401</v>
      </c>
      <c r="D65" s="307" t="s">
        <v>402</v>
      </c>
      <c r="E65" s="17" t="s">
        <v>370</v>
      </c>
      <c r="F65" s="308">
        <v>608.99699999999996</v>
      </c>
      <c r="G65" s="38"/>
      <c r="H65" s="44"/>
    </row>
    <row r="66" s="2" customFormat="1" ht="16.8" customHeight="1">
      <c r="A66" s="38"/>
      <c r="B66" s="44"/>
      <c r="C66" s="303" t="s">
        <v>253</v>
      </c>
      <c r="D66" s="304" t="s">
        <v>1</v>
      </c>
      <c r="E66" s="305" t="s">
        <v>1</v>
      </c>
      <c r="F66" s="306">
        <v>411.16000000000002</v>
      </c>
      <c r="G66" s="38"/>
      <c r="H66" s="44"/>
    </row>
    <row r="67" s="2" customFormat="1" ht="16.8" customHeight="1">
      <c r="A67" s="38"/>
      <c r="B67" s="44"/>
      <c r="C67" s="307" t="s">
        <v>1</v>
      </c>
      <c r="D67" s="307" t="s">
        <v>299</v>
      </c>
      <c r="E67" s="17" t="s">
        <v>1</v>
      </c>
      <c r="F67" s="308">
        <v>0</v>
      </c>
      <c r="G67" s="38"/>
      <c r="H67" s="44"/>
    </row>
    <row r="68" s="2" customFormat="1" ht="16.8" customHeight="1">
      <c r="A68" s="38"/>
      <c r="B68" s="44"/>
      <c r="C68" s="307" t="s">
        <v>1</v>
      </c>
      <c r="D68" s="307" t="s">
        <v>300</v>
      </c>
      <c r="E68" s="17" t="s">
        <v>1</v>
      </c>
      <c r="F68" s="308">
        <v>0</v>
      </c>
      <c r="G68" s="38"/>
      <c r="H68" s="44"/>
    </row>
    <row r="69" s="2" customFormat="1" ht="16.8" customHeight="1">
      <c r="A69" s="38"/>
      <c r="B69" s="44"/>
      <c r="C69" s="307" t="s">
        <v>253</v>
      </c>
      <c r="D69" s="307" t="s">
        <v>301</v>
      </c>
      <c r="E69" s="17" t="s">
        <v>1</v>
      </c>
      <c r="F69" s="308">
        <v>411.16000000000002</v>
      </c>
      <c r="G69" s="38"/>
      <c r="H69" s="44"/>
    </row>
    <row r="70" s="2" customFormat="1" ht="16.8" customHeight="1">
      <c r="A70" s="38"/>
      <c r="B70" s="44"/>
      <c r="C70" s="309" t="s">
        <v>1035</v>
      </c>
      <c r="D70" s="38"/>
      <c r="E70" s="38"/>
      <c r="F70" s="38"/>
      <c r="G70" s="38"/>
      <c r="H70" s="44"/>
    </row>
    <row r="71" s="2" customFormat="1" ht="16.8" customHeight="1">
      <c r="A71" s="38"/>
      <c r="B71" s="44"/>
      <c r="C71" s="307" t="s">
        <v>297</v>
      </c>
      <c r="D71" s="307" t="s">
        <v>290</v>
      </c>
      <c r="E71" s="17" t="s">
        <v>260</v>
      </c>
      <c r="F71" s="308">
        <v>411.16000000000002</v>
      </c>
      <c r="G71" s="38"/>
      <c r="H71" s="44"/>
    </row>
    <row r="72" s="2" customFormat="1">
      <c r="A72" s="38"/>
      <c r="B72" s="44"/>
      <c r="C72" s="307" t="s">
        <v>368</v>
      </c>
      <c r="D72" s="307" t="s">
        <v>369</v>
      </c>
      <c r="E72" s="17" t="s">
        <v>370</v>
      </c>
      <c r="F72" s="308">
        <v>132.39400000000001</v>
      </c>
      <c r="G72" s="38"/>
      <c r="H72" s="44"/>
    </row>
    <row r="73" s="2" customFormat="1" ht="16.8" customHeight="1">
      <c r="A73" s="38"/>
      <c r="B73" s="44"/>
      <c r="C73" s="307" t="s">
        <v>401</v>
      </c>
      <c r="D73" s="307" t="s">
        <v>402</v>
      </c>
      <c r="E73" s="17" t="s">
        <v>370</v>
      </c>
      <c r="F73" s="308">
        <v>608.99699999999996</v>
      </c>
      <c r="G73" s="38"/>
      <c r="H73" s="44"/>
    </row>
    <row r="74" s="2" customFormat="1" ht="16.8" customHeight="1">
      <c r="A74" s="38"/>
      <c r="B74" s="44"/>
      <c r="C74" s="303" t="s">
        <v>232</v>
      </c>
      <c r="D74" s="304" t="s">
        <v>1</v>
      </c>
      <c r="E74" s="305" t="s">
        <v>1</v>
      </c>
      <c r="F74" s="306">
        <v>294.39999999999998</v>
      </c>
      <c r="G74" s="38"/>
      <c r="H74" s="44"/>
    </row>
    <row r="75" s="2" customFormat="1" ht="16.8" customHeight="1">
      <c r="A75" s="38"/>
      <c r="B75" s="44"/>
      <c r="C75" s="307" t="s">
        <v>1</v>
      </c>
      <c r="D75" s="307" t="s">
        <v>264</v>
      </c>
      <c r="E75" s="17" t="s">
        <v>1</v>
      </c>
      <c r="F75" s="308">
        <v>0</v>
      </c>
      <c r="G75" s="38"/>
      <c r="H75" s="44"/>
    </row>
    <row r="76" s="2" customFormat="1" ht="16.8" customHeight="1">
      <c r="A76" s="38"/>
      <c r="B76" s="44"/>
      <c r="C76" s="307" t="s">
        <v>1</v>
      </c>
      <c r="D76" s="307" t="s">
        <v>265</v>
      </c>
      <c r="E76" s="17" t="s">
        <v>1</v>
      </c>
      <c r="F76" s="308">
        <v>294.39999999999998</v>
      </c>
      <c r="G76" s="38"/>
      <c r="H76" s="44"/>
    </row>
    <row r="77" s="2" customFormat="1" ht="16.8" customHeight="1">
      <c r="A77" s="38"/>
      <c r="B77" s="44"/>
      <c r="C77" s="307" t="s">
        <v>232</v>
      </c>
      <c r="D77" s="307" t="s">
        <v>266</v>
      </c>
      <c r="E77" s="17" t="s">
        <v>1</v>
      </c>
      <c r="F77" s="308">
        <v>294.39999999999998</v>
      </c>
      <c r="G77" s="38"/>
      <c r="H77" s="44"/>
    </row>
    <row r="78" s="2" customFormat="1" ht="16.8" customHeight="1">
      <c r="A78" s="38"/>
      <c r="B78" s="44"/>
      <c r="C78" s="309" t="s">
        <v>1035</v>
      </c>
      <c r="D78" s="38"/>
      <c r="E78" s="38"/>
      <c r="F78" s="38"/>
      <c r="G78" s="38"/>
      <c r="H78" s="44"/>
    </row>
    <row r="79" s="2" customFormat="1" ht="16.8" customHeight="1">
      <c r="A79" s="38"/>
      <c r="B79" s="44"/>
      <c r="C79" s="307" t="s">
        <v>258</v>
      </c>
      <c r="D79" s="307" t="s">
        <v>259</v>
      </c>
      <c r="E79" s="17" t="s">
        <v>260</v>
      </c>
      <c r="F79" s="308">
        <v>294.39999999999998</v>
      </c>
      <c r="G79" s="38"/>
      <c r="H79" s="44"/>
    </row>
    <row r="80" s="2" customFormat="1">
      <c r="A80" s="38"/>
      <c r="B80" s="44"/>
      <c r="C80" s="307" t="s">
        <v>378</v>
      </c>
      <c r="D80" s="307" t="s">
        <v>379</v>
      </c>
      <c r="E80" s="17" t="s">
        <v>370</v>
      </c>
      <c r="F80" s="308">
        <v>183.381</v>
      </c>
      <c r="G80" s="38"/>
      <c r="H80" s="44"/>
    </row>
    <row r="81" s="2" customFormat="1" ht="16.8" customHeight="1">
      <c r="A81" s="38"/>
      <c r="B81" s="44"/>
      <c r="C81" s="307" t="s">
        <v>415</v>
      </c>
      <c r="D81" s="307" t="s">
        <v>416</v>
      </c>
      <c r="E81" s="17" t="s">
        <v>370</v>
      </c>
      <c r="F81" s="308">
        <v>184.18100000000001</v>
      </c>
      <c r="G81" s="38"/>
      <c r="H81" s="44"/>
    </row>
    <row r="82" s="2" customFormat="1" ht="16.8" customHeight="1">
      <c r="A82" s="38"/>
      <c r="B82" s="44"/>
      <c r="C82" s="303" t="s">
        <v>249</v>
      </c>
      <c r="D82" s="304" t="s">
        <v>1</v>
      </c>
      <c r="E82" s="305" t="s">
        <v>1</v>
      </c>
      <c r="F82" s="306">
        <v>671.72000000000003</v>
      </c>
      <c r="G82" s="38"/>
      <c r="H82" s="44"/>
    </row>
    <row r="83" s="2" customFormat="1" ht="16.8" customHeight="1">
      <c r="A83" s="38"/>
      <c r="B83" s="44"/>
      <c r="C83" s="307" t="s">
        <v>1</v>
      </c>
      <c r="D83" s="307" t="s">
        <v>279</v>
      </c>
      <c r="E83" s="17" t="s">
        <v>1</v>
      </c>
      <c r="F83" s="308">
        <v>0</v>
      </c>
      <c r="G83" s="38"/>
      <c r="H83" s="44"/>
    </row>
    <row r="84" s="2" customFormat="1" ht="16.8" customHeight="1">
      <c r="A84" s="38"/>
      <c r="B84" s="44"/>
      <c r="C84" s="307" t="s">
        <v>249</v>
      </c>
      <c r="D84" s="307" t="s">
        <v>280</v>
      </c>
      <c r="E84" s="17" t="s">
        <v>1</v>
      </c>
      <c r="F84" s="308">
        <v>671.72000000000003</v>
      </c>
      <c r="G84" s="38"/>
      <c r="H84" s="44"/>
    </row>
    <row r="85" s="2" customFormat="1" ht="16.8" customHeight="1">
      <c r="A85" s="38"/>
      <c r="B85" s="44"/>
      <c r="C85" s="309" t="s">
        <v>1035</v>
      </c>
      <c r="D85" s="38"/>
      <c r="E85" s="38"/>
      <c r="F85" s="38"/>
      <c r="G85" s="38"/>
      <c r="H85" s="44"/>
    </row>
    <row r="86" s="2" customFormat="1" ht="16.8" customHeight="1">
      <c r="A86" s="38"/>
      <c r="B86" s="44"/>
      <c r="C86" s="307" t="s">
        <v>274</v>
      </c>
      <c r="D86" s="307" t="s">
        <v>275</v>
      </c>
      <c r="E86" s="17" t="s">
        <v>260</v>
      </c>
      <c r="F86" s="308">
        <v>671.72000000000003</v>
      </c>
      <c r="G86" s="38"/>
      <c r="H86" s="44"/>
    </row>
    <row r="87" s="2" customFormat="1">
      <c r="A87" s="38"/>
      <c r="B87" s="44"/>
      <c r="C87" s="307" t="s">
        <v>388</v>
      </c>
      <c r="D87" s="307" t="s">
        <v>389</v>
      </c>
      <c r="E87" s="17" t="s">
        <v>370</v>
      </c>
      <c r="F87" s="308">
        <v>397.66000000000002</v>
      </c>
      <c r="G87" s="38"/>
      <c r="H87" s="44"/>
    </row>
    <row r="88" s="2" customFormat="1" ht="16.8" customHeight="1">
      <c r="A88" s="38"/>
      <c r="B88" s="44"/>
      <c r="C88" s="307" t="s">
        <v>401</v>
      </c>
      <c r="D88" s="307" t="s">
        <v>402</v>
      </c>
      <c r="E88" s="17" t="s">
        <v>370</v>
      </c>
      <c r="F88" s="308">
        <v>608.99699999999996</v>
      </c>
      <c r="G88" s="38"/>
      <c r="H88" s="44"/>
    </row>
    <row r="89" s="2" customFormat="1" ht="16.8" customHeight="1">
      <c r="A89" s="38"/>
      <c r="B89" s="44"/>
      <c r="C89" s="303" t="s">
        <v>235</v>
      </c>
      <c r="D89" s="304" t="s">
        <v>1</v>
      </c>
      <c r="E89" s="305" t="s">
        <v>1</v>
      </c>
      <c r="F89" s="306">
        <v>3</v>
      </c>
      <c r="G89" s="38"/>
      <c r="H89" s="44"/>
    </row>
    <row r="90" s="2" customFormat="1" ht="16.8" customHeight="1">
      <c r="A90" s="38"/>
      <c r="B90" s="44"/>
      <c r="C90" s="307" t="s">
        <v>1</v>
      </c>
      <c r="D90" s="307" t="s">
        <v>313</v>
      </c>
      <c r="E90" s="17" t="s">
        <v>1</v>
      </c>
      <c r="F90" s="308">
        <v>0</v>
      </c>
      <c r="G90" s="38"/>
      <c r="H90" s="44"/>
    </row>
    <row r="91" s="2" customFormat="1" ht="16.8" customHeight="1">
      <c r="A91" s="38"/>
      <c r="B91" s="44"/>
      <c r="C91" s="307" t="s">
        <v>235</v>
      </c>
      <c r="D91" s="307" t="s">
        <v>314</v>
      </c>
      <c r="E91" s="17" t="s">
        <v>1</v>
      </c>
      <c r="F91" s="308">
        <v>3</v>
      </c>
      <c r="G91" s="38"/>
      <c r="H91" s="44"/>
    </row>
    <row r="92" s="2" customFormat="1" ht="16.8" customHeight="1">
      <c r="A92" s="38"/>
      <c r="B92" s="44"/>
      <c r="C92" s="309" t="s">
        <v>1035</v>
      </c>
      <c r="D92" s="38"/>
      <c r="E92" s="38"/>
      <c r="F92" s="38"/>
      <c r="G92" s="38"/>
      <c r="H92" s="44"/>
    </row>
    <row r="93" s="2" customFormat="1" ht="16.8" customHeight="1">
      <c r="A93" s="38"/>
      <c r="B93" s="44"/>
      <c r="C93" s="307" t="s">
        <v>307</v>
      </c>
      <c r="D93" s="307" t="s">
        <v>308</v>
      </c>
      <c r="E93" s="17" t="s">
        <v>309</v>
      </c>
      <c r="F93" s="308">
        <v>3</v>
      </c>
      <c r="G93" s="38"/>
      <c r="H93" s="44"/>
    </row>
    <row r="94" s="2" customFormat="1" ht="16.8" customHeight="1">
      <c r="A94" s="38"/>
      <c r="B94" s="44"/>
      <c r="C94" s="307" t="s">
        <v>336</v>
      </c>
      <c r="D94" s="307" t="s">
        <v>337</v>
      </c>
      <c r="E94" s="17" t="s">
        <v>338</v>
      </c>
      <c r="F94" s="308">
        <v>23.821999999999999</v>
      </c>
      <c r="G94" s="38"/>
      <c r="H94" s="44"/>
    </row>
    <row r="95" s="2" customFormat="1">
      <c r="A95" s="38"/>
      <c r="B95" s="44"/>
      <c r="C95" s="307" t="s">
        <v>378</v>
      </c>
      <c r="D95" s="307" t="s">
        <v>379</v>
      </c>
      <c r="E95" s="17" t="s">
        <v>370</v>
      </c>
      <c r="F95" s="308">
        <v>183.381</v>
      </c>
      <c r="G95" s="38"/>
      <c r="H95" s="44"/>
    </row>
    <row r="96" s="2" customFormat="1" ht="16.8" customHeight="1">
      <c r="A96" s="38"/>
      <c r="B96" s="44"/>
      <c r="C96" s="307" t="s">
        <v>415</v>
      </c>
      <c r="D96" s="307" t="s">
        <v>416</v>
      </c>
      <c r="E96" s="17" t="s">
        <v>370</v>
      </c>
      <c r="F96" s="308">
        <v>184.18100000000001</v>
      </c>
      <c r="G96" s="38"/>
      <c r="H96" s="44"/>
    </row>
    <row r="97" s="2" customFormat="1" ht="16.8" customHeight="1">
      <c r="A97" s="38"/>
      <c r="B97" s="44"/>
      <c r="C97" s="303" t="s">
        <v>236</v>
      </c>
      <c r="D97" s="304" t="s">
        <v>1</v>
      </c>
      <c r="E97" s="305" t="s">
        <v>1</v>
      </c>
      <c r="F97" s="306">
        <v>137.28999999999999</v>
      </c>
      <c r="G97" s="38"/>
      <c r="H97" s="44"/>
    </row>
    <row r="98" s="2" customFormat="1" ht="16.8" customHeight="1">
      <c r="A98" s="38"/>
      <c r="B98" s="44"/>
      <c r="C98" s="307" t="s">
        <v>1</v>
      </c>
      <c r="D98" s="307" t="s">
        <v>320</v>
      </c>
      <c r="E98" s="17" t="s">
        <v>1</v>
      </c>
      <c r="F98" s="308">
        <v>0</v>
      </c>
      <c r="G98" s="38"/>
      <c r="H98" s="44"/>
    </row>
    <row r="99" s="2" customFormat="1" ht="16.8" customHeight="1">
      <c r="A99" s="38"/>
      <c r="B99" s="44"/>
      <c r="C99" s="307" t="s">
        <v>236</v>
      </c>
      <c r="D99" s="307" t="s">
        <v>321</v>
      </c>
      <c r="E99" s="17" t="s">
        <v>1</v>
      </c>
      <c r="F99" s="308">
        <v>137.28999999999999</v>
      </c>
      <c r="G99" s="38"/>
      <c r="H99" s="44"/>
    </row>
    <row r="100" s="2" customFormat="1" ht="16.8" customHeight="1">
      <c r="A100" s="38"/>
      <c r="B100" s="44"/>
      <c r="C100" s="309" t="s">
        <v>1035</v>
      </c>
      <c r="D100" s="38"/>
      <c r="E100" s="38"/>
      <c r="F100" s="38"/>
      <c r="G100" s="38"/>
      <c r="H100" s="44"/>
    </row>
    <row r="101" s="2" customFormat="1" ht="16.8" customHeight="1">
      <c r="A101" s="38"/>
      <c r="B101" s="44"/>
      <c r="C101" s="307" t="s">
        <v>315</v>
      </c>
      <c r="D101" s="307" t="s">
        <v>316</v>
      </c>
      <c r="E101" s="17" t="s">
        <v>309</v>
      </c>
      <c r="F101" s="308">
        <v>137.28999999999999</v>
      </c>
      <c r="G101" s="38"/>
      <c r="H101" s="44"/>
    </row>
    <row r="102" s="2" customFormat="1" ht="16.8" customHeight="1">
      <c r="A102" s="38"/>
      <c r="B102" s="44"/>
      <c r="C102" s="307" t="s">
        <v>336</v>
      </c>
      <c r="D102" s="307" t="s">
        <v>337</v>
      </c>
      <c r="E102" s="17" t="s">
        <v>338</v>
      </c>
      <c r="F102" s="308">
        <v>23.821999999999999</v>
      </c>
      <c r="G102" s="38"/>
      <c r="H102" s="44"/>
    </row>
    <row r="103" s="2" customFormat="1">
      <c r="A103" s="38"/>
      <c r="B103" s="44"/>
      <c r="C103" s="307" t="s">
        <v>378</v>
      </c>
      <c r="D103" s="307" t="s">
        <v>379</v>
      </c>
      <c r="E103" s="17" t="s">
        <v>370</v>
      </c>
      <c r="F103" s="308">
        <v>183.381</v>
      </c>
      <c r="G103" s="38"/>
      <c r="H103" s="44"/>
    </row>
    <row r="104" s="2" customFormat="1" ht="16.8" customHeight="1">
      <c r="A104" s="38"/>
      <c r="B104" s="44"/>
      <c r="C104" s="307" t="s">
        <v>415</v>
      </c>
      <c r="D104" s="307" t="s">
        <v>416</v>
      </c>
      <c r="E104" s="17" t="s">
        <v>370</v>
      </c>
      <c r="F104" s="308">
        <v>184.18100000000001</v>
      </c>
      <c r="G104" s="38"/>
      <c r="H104" s="44"/>
    </row>
    <row r="105" s="2" customFormat="1" ht="16.8" customHeight="1">
      <c r="A105" s="38"/>
      <c r="B105" s="44"/>
      <c r="C105" s="303" t="s">
        <v>234</v>
      </c>
      <c r="D105" s="304" t="s">
        <v>1</v>
      </c>
      <c r="E105" s="305" t="s">
        <v>1</v>
      </c>
      <c r="F105" s="306">
        <v>294.39999999999998</v>
      </c>
      <c r="G105" s="38"/>
      <c r="H105" s="44"/>
    </row>
    <row r="106" s="2" customFormat="1" ht="16.8" customHeight="1">
      <c r="A106" s="38"/>
      <c r="B106" s="44"/>
      <c r="C106" s="307" t="s">
        <v>1</v>
      </c>
      <c r="D106" s="307" t="s">
        <v>272</v>
      </c>
      <c r="E106" s="17" t="s">
        <v>1</v>
      </c>
      <c r="F106" s="308">
        <v>0</v>
      </c>
      <c r="G106" s="38"/>
      <c r="H106" s="44"/>
    </row>
    <row r="107" s="2" customFormat="1" ht="16.8" customHeight="1">
      <c r="A107" s="38"/>
      <c r="B107" s="44"/>
      <c r="C107" s="307" t="s">
        <v>1</v>
      </c>
      <c r="D107" s="307" t="s">
        <v>273</v>
      </c>
      <c r="E107" s="17" t="s">
        <v>1</v>
      </c>
      <c r="F107" s="308">
        <v>294.39999999999998</v>
      </c>
      <c r="G107" s="38"/>
      <c r="H107" s="44"/>
    </row>
    <row r="108" s="2" customFormat="1" ht="16.8" customHeight="1">
      <c r="A108" s="38"/>
      <c r="B108" s="44"/>
      <c r="C108" s="307" t="s">
        <v>234</v>
      </c>
      <c r="D108" s="307" t="s">
        <v>266</v>
      </c>
      <c r="E108" s="17" t="s">
        <v>1</v>
      </c>
      <c r="F108" s="308">
        <v>294.39999999999998</v>
      </c>
      <c r="G108" s="38"/>
      <c r="H108" s="44"/>
    </row>
    <row r="109" s="2" customFormat="1" ht="16.8" customHeight="1">
      <c r="A109" s="38"/>
      <c r="B109" s="44"/>
      <c r="C109" s="309" t="s">
        <v>1035</v>
      </c>
      <c r="D109" s="38"/>
      <c r="E109" s="38"/>
      <c r="F109" s="38"/>
      <c r="G109" s="38"/>
      <c r="H109" s="44"/>
    </row>
    <row r="110" s="2" customFormat="1" ht="16.8" customHeight="1">
      <c r="A110" s="38"/>
      <c r="B110" s="44"/>
      <c r="C110" s="307" t="s">
        <v>267</v>
      </c>
      <c r="D110" s="307" t="s">
        <v>268</v>
      </c>
      <c r="E110" s="17" t="s">
        <v>260</v>
      </c>
      <c r="F110" s="308">
        <v>294.39999999999998</v>
      </c>
      <c r="G110" s="38"/>
      <c r="H110" s="44"/>
    </row>
    <row r="111" s="2" customFormat="1">
      <c r="A111" s="38"/>
      <c r="B111" s="44"/>
      <c r="C111" s="307" t="s">
        <v>388</v>
      </c>
      <c r="D111" s="307" t="s">
        <v>389</v>
      </c>
      <c r="E111" s="17" t="s">
        <v>370</v>
      </c>
      <c r="F111" s="308">
        <v>397.66000000000002</v>
      </c>
      <c r="G111" s="38"/>
      <c r="H111" s="44"/>
    </row>
    <row r="112" s="2" customFormat="1" ht="16.8" customHeight="1">
      <c r="A112" s="38"/>
      <c r="B112" s="44"/>
      <c r="C112" s="307" t="s">
        <v>401</v>
      </c>
      <c r="D112" s="307" t="s">
        <v>402</v>
      </c>
      <c r="E112" s="17" t="s">
        <v>370</v>
      </c>
      <c r="F112" s="308">
        <v>608.99699999999996</v>
      </c>
      <c r="G112" s="38"/>
      <c r="H112" s="44"/>
    </row>
    <row r="113" s="2" customFormat="1" ht="16.8" customHeight="1">
      <c r="A113" s="38"/>
      <c r="B113" s="44"/>
      <c r="C113" s="303" t="s">
        <v>247</v>
      </c>
      <c r="D113" s="304" t="s">
        <v>1</v>
      </c>
      <c r="E113" s="305" t="s">
        <v>1</v>
      </c>
      <c r="F113" s="306">
        <v>274.57999999999998</v>
      </c>
      <c r="G113" s="38"/>
      <c r="H113" s="44"/>
    </row>
    <row r="114" s="2" customFormat="1" ht="16.8" customHeight="1">
      <c r="A114" s="38"/>
      <c r="B114" s="44"/>
      <c r="C114" s="307" t="s">
        <v>1</v>
      </c>
      <c r="D114" s="307" t="s">
        <v>327</v>
      </c>
      <c r="E114" s="17" t="s">
        <v>1</v>
      </c>
      <c r="F114" s="308">
        <v>0</v>
      </c>
      <c r="G114" s="38"/>
      <c r="H114" s="44"/>
    </row>
    <row r="115" s="2" customFormat="1" ht="16.8" customHeight="1">
      <c r="A115" s="38"/>
      <c r="B115" s="44"/>
      <c r="C115" s="307" t="s">
        <v>247</v>
      </c>
      <c r="D115" s="307" t="s">
        <v>328</v>
      </c>
      <c r="E115" s="17" t="s">
        <v>1</v>
      </c>
      <c r="F115" s="308">
        <v>274.57999999999998</v>
      </c>
      <c r="G115" s="38"/>
      <c r="H115" s="44"/>
    </row>
    <row r="116" s="2" customFormat="1" ht="16.8" customHeight="1">
      <c r="A116" s="38"/>
      <c r="B116" s="44"/>
      <c r="C116" s="309" t="s">
        <v>1035</v>
      </c>
      <c r="D116" s="38"/>
      <c r="E116" s="38"/>
      <c r="F116" s="38"/>
      <c r="G116" s="38"/>
      <c r="H116" s="44"/>
    </row>
    <row r="117" s="2" customFormat="1" ht="16.8" customHeight="1">
      <c r="A117" s="38"/>
      <c r="B117" s="44"/>
      <c r="C117" s="307" t="s">
        <v>322</v>
      </c>
      <c r="D117" s="307" t="s">
        <v>323</v>
      </c>
      <c r="E117" s="17" t="s">
        <v>309</v>
      </c>
      <c r="F117" s="308">
        <v>274.57999999999998</v>
      </c>
      <c r="G117" s="38"/>
      <c r="H117" s="44"/>
    </row>
    <row r="118" s="2" customFormat="1" ht="16.8" customHeight="1">
      <c r="A118" s="38"/>
      <c r="B118" s="44"/>
      <c r="C118" s="307" t="s">
        <v>336</v>
      </c>
      <c r="D118" s="307" t="s">
        <v>337</v>
      </c>
      <c r="E118" s="17" t="s">
        <v>338</v>
      </c>
      <c r="F118" s="308">
        <v>23.821999999999999</v>
      </c>
      <c r="G118" s="38"/>
      <c r="H118" s="44"/>
    </row>
    <row r="119" s="2" customFormat="1" ht="16.8" customHeight="1">
      <c r="A119" s="38"/>
      <c r="B119" s="44"/>
      <c r="C119" s="307" t="s">
        <v>358</v>
      </c>
      <c r="D119" s="307" t="s">
        <v>359</v>
      </c>
      <c r="E119" s="17" t="s">
        <v>260</v>
      </c>
      <c r="F119" s="308">
        <v>27.457999999999998</v>
      </c>
      <c r="G119" s="38"/>
      <c r="H119" s="44"/>
    </row>
    <row r="120" s="2" customFormat="1" ht="26.4" customHeight="1">
      <c r="A120" s="38"/>
      <c r="B120" s="44"/>
      <c r="C120" s="302" t="s">
        <v>90</v>
      </c>
      <c r="D120" s="302" t="s">
        <v>91</v>
      </c>
      <c r="E120" s="38"/>
      <c r="F120" s="38"/>
      <c r="G120" s="38"/>
      <c r="H120" s="44"/>
    </row>
    <row r="121" s="2" customFormat="1" ht="16.8" customHeight="1">
      <c r="A121" s="38"/>
      <c r="B121" s="44"/>
      <c r="C121" s="303" t="s">
        <v>431</v>
      </c>
      <c r="D121" s="304" t="s">
        <v>1</v>
      </c>
      <c r="E121" s="305" t="s">
        <v>1</v>
      </c>
      <c r="F121" s="306">
        <v>21.567</v>
      </c>
      <c r="G121" s="38"/>
      <c r="H121" s="44"/>
    </row>
    <row r="122" s="2" customFormat="1" ht="16.8" customHeight="1">
      <c r="A122" s="38"/>
      <c r="B122" s="44"/>
      <c r="C122" s="307" t="s">
        <v>1</v>
      </c>
      <c r="D122" s="307" t="s">
        <v>455</v>
      </c>
      <c r="E122" s="17" t="s">
        <v>1</v>
      </c>
      <c r="F122" s="308">
        <v>0</v>
      </c>
      <c r="G122" s="38"/>
      <c r="H122" s="44"/>
    </row>
    <row r="123" s="2" customFormat="1" ht="16.8" customHeight="1">
      <c r="A123" s="38"/>
      <c r="B123" s="44"/>
      <c r="C123" s="307" t="s">
        <v>1</v>
      </c>
      <c r="D123" s="307" t="s">
        <v>456</v>
      </c>
      <c r="E123" s="17" t="s">
        <v>1</v>
      </c>
      <c r="F123" s="308">
        <v>21.567</v>
      </c>
      <c r="G123" s="38"/>
      <c r="H123" s="44"/>
    </row>
    <row r="124" s="2" customFormat="1" ht="16.8" customHeight="1">
      <c r="A124" s="38"/>
      <c r="B124" s="44"/>
      <c r="C124" s="307" t="s">
        <v>431</v>
      </c>
      <c r="D124" s="307" t="s">
        <v>266</v>
      </c>
      <c r="E124" s="17" t="s">
        <v>1</v>
      </c>
      <c r="F124" s="308">
        <v>21.567</v>
      </c>
      <c r="G124" s="38"/>
      <c r="H124" s="44"/>
    </row>
    <row r="125" s="2" customFormat="1" ht="16.8" customHeight="1">
      <c r="A125" s="38"/>
      <c r="B125" s="44"/>
      <c r="C125" s="309" t="s">
        <v>1035</v>
      </c>
      <c r="D125" s="38"/>
      <c r="E125" s="38"/>
      <c r="F125" s="38"/>
      <c r="G125" s="38"/>
      <c r="H125" s="44"/>
    </row>
    <row r="126" s="2" customFormat="1" ht="16.8" customHeight="1">
      <c r="A126" s="38"/>
      <c r="B126" s="44"/>
      <c r="C126" s="307" t="s">
        <v>450</v>
      </c>
      <c r="D126" s="307" t="s">
        <v>451</v>
      </c>
      <c r="E126" s="17" t="s">
        <v>338</v>
      </c>
      <c r="F126" s="308">
        <v>21.567</v>
      </c>
      <c r="G126" s="38"/>
      <c r="H126" s="44"/>
    </row>
    <row r="127" s="2" customFormat="1">
      <c r="A127" s="38"/>
      <c r="B127" s="44"/>
      <c r="C127" s="307" t="s">
        <v>479</v>
      </c>
      <c r="D127" s="307" t="s">
        <v>480</v>
      </c>
      <c r="E127" s="17" t="s">
        <v>338</v>
      </c>
      <c r="F127" s="308">
        <v>605.78700000000003</v>
      </c>
      <c r="G127" s="38"/>
      <c r="H127" s="44"/>
    </row>
    <row r="128" s="2" customFormat="1" ht="16.8" customHeight="1">
      <c r="A128" s="38"/>
      <c r="B128" s="44"/>
      <c r="C128" s="303" t="s">
        <v>439</v>
      </c>
      <c r="D128" s="304" t="s">
        <v>1</v>
      </c>
      <c r="E128" s="305" t="s">
        <v>1</v>
      </c>
      <c r="F128" s="306">
        <v>484.56</v>
      </c>
      <c r="G128" s="38"/>
      <c r="H128" s="44"/>
    </row>
    <row r="129" s="2" customFormat="1">
      <c r="A129" s="38"/>
      <c r="B129" s="44"/>
      <c r="C129" s="307" t="s">
        <v>1</v>
      </c>
      <c r="D129" s="307" t="s">
        <v>462</v>
      </c>
      <c r="E129" s="17" t="s">
        <v>1</v>
      </c>
      <c r="F129" s="308">
        <v>0</v>
      </c>
      <c r="G129" s="38"/>
      <c r="H129" s="44"/>
    </row>
    <row r="130" s="2" customFormat="1" ht="16.8" customHeight="1">
      <c r="A130" s="38"/>
      <c r="B130" s="44"/>
      <c r="C130" s="307" t="s">
        <v>1</v>
      </c>
      <c r="D130" s="307" t="s">
        <v>463</v>
      </c>
      <c r="E130" s="17" t="s">
        <v>1</v>
      </c>
      <c r="F130" s="308">
        <v>403.80000000000001</v>
      </c>
      <c r="G130" s="38"/>
      <c r="H130" s="44"/>
    </row>
    <row r="131" s="2" customFormat="1">
      <c r="A131" s="38"/>
      <c r="B131" s="44"/>
      <c r="C131" s="307" t="s">
        <v>1</v>
      </c>
      <c r="D131" s="307" t="s">
        <v>464</v>
      </c>
      <c r="E131" s="17" t="s">
        <v>1</v>
      </c>
      <c r="F131" s="308">
        <v>80.760000000000005</v>
      </c>
      <c r="G131" s="38"/>
      <c r="H131" s="44"/>
    </row>
    <row r="132" s="2" customFormat="1" ht="16.8" customHeight="1">
      <c r="A132" s="38"/>
      <c r="B132" s="44"/>
      <c r="C132" s="307" t="s">
        <v>439</v>
      </c>
      <c r="D132" s="307" t="s">
        <v>266</v>
      </c>
      <c r="E132" s="17" t="s">
        <v>1</v>
      </c>
      <c r="F132" s="308">
        <v>484.56</v>
      </c>
      <c r="G132" s="38"/>
      <c r="H132" s="44"/>
    </row>
    <row r="133" s="2" customFormat="1" ht="16.8" customHeight="1">
      <c r="A133" s="38"/>
      <c r="B133" s="44"/>
      <c r="C133" s="309" t="s">
        <v>1035</v>
      </c>
      <c r="D133" s="38"/>
      <c r="E133" s="38"/>
      <c r="F133" s="38"/>
      <c r="G133" s="38"/>
      <c r="H133" s="44"/>
    </row>
    <row r="134" s="2" customFormat="1">
      <c r="A134" s="38"/>
      <c r="B134" s="44"/>
      <c r="C134" s="307" t="s">
        <v>457</v>
      </c>
      <c r="D134" s="307" t="s">
        <v>458</v>
      </c>
      <c r="E134" s="17" t="s">
        <v>338</v>
      </c>
      <c r="F134" s="308">
        <v>484.56</v>
      </c>
      <c r="G134" s="38"/>
      <c r="H134" s="44"/>
    </row>
    <row r="135" s="2" customFormat="1">
      <c r="A135" s="38"/>
      <c r="B135" s="44"/>
      <c r="C135" s="307" t="s">
        <v>479</v>
      </c>
      <c r="D135" s="307" t="s">
        <v>480</v>
      </c>
      <c r="E135" s="17" t="s">
        <v>338</v>
      </c>
      <c r="F135" s="308">
        <v>605.78700000000003</v>
      </c>
      <c r="G135" s="38"/>
      <c r="H135" s="44"/>
    </row>
    <row r="136" s="2" customFormat="1" ht="16.8" customHeight="1">
      <c r="A136" s="38"/>
      <c r="B136" s="44"/>
      <c r="C136" s="303" t="s">
        <v>435</v>
      </c>
      <c r="D136" s="304" t="s">
        <v>1</v>
      </c>
      <c r="E136" s="305" t="s">
        <v>1</v>
      </c>
      <c r="F136" s="306">
        <v>605.78700000000003</v>
      </c>
      <c r="G136" s="38"/>
      <c r="H136" s="44"/>
    </row>
    <row r="137" s="2" customFormat="1" ht="16.8" customHeight="1">
      <c r="A137" s="38"/>
      <c r="B137" s="44"/>
      <c r="C137" s="307" t="s">
        <v>1</v>
      </c>
      <c r="D137" s="307" t="s">
        <v>433</v>
      </c>
      <c r="E137" s="17" t="s">
        <v>1</v>
      </c>
      <c r="F137" s="308">
        <v>45.759999999999998</v>
      </c>
      <c r="G137" s="38"/>
      <c r="H137" s="44"/>
    </row>
    <row r="138" s="2" customFormat="1" ht="16.8" customHeight="1">
      <c r="A138" s="38"/>
      <c r="B138" s="44"/>
      <c r="C138" s="307" t="s">
        <v>1</v>
      </c>
      <c r="D138" s="307" t="s">
        <v>431</v>
      </c>
      <c r="E138" s="17" t="s">
        <v>1</v>
      </c>
      <c r="F138" s="308">
        <v>21.567</v>
      </c>
      <c r="G138" s="38"/>
      <c r="H138" s="44"/>
    </row>
    <row r="139" s="2" customFormat="1" ht="16.8" customHeight="1">
      <c r="A139" s="38"/>
      <c r="B139" s="44"/>
      <c r="C139" s="307" t="s">
        <v>1</v>
      </c>
      <c r="D139" s="307" t="s">
        <v>439</v>
      </c>
      <c r="E139" s="17" t="s">
        <v>1</v>
      </c>
      <c r="F139" s="308">
        <v>484.56</v>
      </c>
      <c r="G139" s="38"/>
      <c r="H139" s="44"/>
    </row>
    <row r="140" s="2" customFormat="1" ht="16.8" customHeight="1">
      <c r="A140" s="38"/>
      <c r="B140" s="44"/>
      <c r="C140" s="307" t="s">
        <v>1</v>
      </c>
      <c r="D140" s="307" t="s">
        <v>437</v>
      </c>
      <c r="E140" s="17" t="s">
        <v>1</v>
      </c>
      <c r="F140" s="308">
        <v>53.899999999999999</v>
      </c>
      <c r="G140" s="38"/>
      <c r="H140" s="44"/>
    </row>
    <row r="141" s="2" customFormat="1" ht="16.8" customHeight="1">
      <c r="A141" s="38"/>
      <c r="B141" s="44"/>
      <c r="C141" s="307" t="s">
        <v>435</v>
      </c>
      <c r="D141" s="307" t="s">
        <v>266</v>
      </c>
      <c r="E141" s="17" t="s">
        <v>1</v>
      </c>
      <c r="F141" s="308">
        <v>605.78700000000003</v>
      </c>
      <c r="G141" s="38"/>
      <c r="H141" s="44"/>
    </row>
    <row r="142" s="2" customFormat="1" ht="16.8" customHeight="1">
      <c r="A142" s="38"/>
      <c r="B142" s="44"/>
      <c r="C142" s="309" t="s">
        <v>1035</v>
      </c>
      <c r="D142" s="38"/>
      <c r="E142" s="38"/>
      <c r="F142" s="38"/>
      <c r="G142" s="38"/>
      <c r="H142" s="44"/>
    </row>
    <row r="143" s="2" customFormat="1">
      <c r="A143" s="38"/>
      <c r="B143" s="44"/>
      <c r="C143" s="307" t="s">
        <v>479</v>
      </c>
      <c r="D143" s="307" t="s">
        <v>480</v>
      </c>
      <c r="E143" s="17" t="s">
        <v>338</v>
      </c>
      <c r="F143" s="308">
        <v>605.78700000000003</v>
      </c>
      <c r="G143" s="38"/>
      <c r="H143" s="44"/>
    </row>
    <row r="144" s="2" customFormat="1">
      <c r="A144" s="38"/>
      <c r="B144" s="44"/>
      <c r="C144" s="307" t="s">
        <v>484</v>
      </c>
      <c r="D144" s="307" t="s">
        <v>485</v>
      </c>
      <c r="E144" s="17" t="s">
        <v>338</v>
      </c>
      <c r="F144" s="308">
        <v>6057.8699999999999</v>
      </c>
      <c r="G144" s="38"/>
      <c r="H144" s="44"/>
    </row>
    <row r="145" s="2" customFormat="1" ht="16.8" customHeight="1">
      <c r="A145" s="38"/>
      <c r="B145" s="44"/>
      <c r="C145" s="307" t="s">
        <v>490</v>
      </c>
      <c r="D145" s="307" t="s">
        <v>491</v>
      </c>
      <c r="E145" s="17" t="s">
        <v>338</v>
      </c>
      <c r="F145" s="308">
        <v>605.78700000000003</v>
      </c>
      <c r="G145" s="38"/>
      <c r="H145" s="44"/>
    </row>
    <row r="146" s="2" customFormat="1">
      <c r="A146" s="38"/>
      <c r="B146" s="44"/>
      <c r="C146" s="307" t="s">
        <v>506</v>
      </c>
      <c r="D146" s="307" t="s">
        <v>507</v>
      </c>
      <c r="E146" s="17" t="s">
        <v>370</v>
      </c>
      <c r="F146" s="308">
        <v>1090.4169999999999</v>
      </c>
      <c r="G146" s="38"/>
      <c r="H146" s="44"/>
    </row>
    <row r="147" s="2" customFormat="1" ht="16.8" customHeight="1">
      <c r="A147" s="38"/>
      <c r="B147" s="44"/>
      <c r="C147" s="307" t="s">
        <v>511</v>
      </c>
      <c r="D147" s="307" t="s">
        <v>512</v>
      </c>
      <c r="E147" s="17" t="s">
        <v>338</v>
      </c>
      <c r="F147" s="308">
        <v>605.78700000000003</v>
      </c>
      <c r="G147" s="38"/>
      <c r="H147" s="44"/>
    </row>
    <row r="148" s="2" customFormat="1" ht="16.8" customHeight="1">
      <c r="A148" s="38"/>
      <c r="B148" s="44"/>
      <c r="C148" s="303" t="s">
        <v>433</v>
      </c>
      <c r="D148" s="304" t="s">
        <v>1</v>
      </c>
      <c r="E148" s="305" t="s">
        <v>1</v>
      </c>
      <c r="F148" s="306">
        <v>45.759999999999998</v>
      </c>
      <c r="G148" s="38"/>
      <c r="H148" s="44"/>
    </row>
    <row r="149" s="2" customFormat="1" ht="16.8" customHeight="1">
      <c r="A149" s="38"/>
      <c r="B149" s="44"/>
      <c r="C149" s="307" t="s">
        <v>1</v>
      </c>
      <c r="D149" s="307" t="s">
        <v>470</v>
      </c>
      <c r="E149" s="17" t="s">
        <v>1</v>
      </c>
      <c r="F149" s="308">
        <v>5.7599999999999998</v>
      </c>
      <c r="G149" s="38"/>
      <c r="H149" s="44"/>
    </row>
    <row r="150" s="2" customFormat="1" ht="16.8" customHeight="1">
      <c r="A150" s="38"/>
      <c r="B150" s="44"/>
      <c r="C150" s="307" t="s">
        <v>1</v>
      </c>
      <c r="D150" s="307" t="s">
        <v>471</v>
      </c>
      <c r="E150" s="17" t="s">
        <v>1</v>
      </c>
      <c r="F150" s="308">
        <v>40</v>
      </c>
      <c r="G150" s="38"/>
      <c r="H150" s="44"/>
    </row>
    <row r="151" s="2" customFormat="1" ht="16.8" customHeight="1">
      <c r="A151" s="38"/>
      <c r="B151" s="44"/>
      <c r="C151" s="307" t="s">
        <v>433</v>
      </c>
      <c r="D151" s="307" t="s">
        <v>266</v>
      </c>
      <c r="E151" s="17" t="s">
        <v>1</v>
      </c>
      <c r="F151" s="308">
        <v>45.759999999999998</v>
      </c>
      <c r="G151" s="38"/>
      <c r="H151" s="44"/>
    </row>
    <row r="152" s="2" customFormat="1" ht="16.8" customHeight="1">
      <c r="A152" s="38"/>
      <c r="B152" s="44"/>
      <c r="C152" s="309" t="s">
        <v>1035</v>
      </c>
      <c r="D152" s="38"/>
      <c r="E152" s="38"/>
      <c r="F152" s="38"/>
      <c r="G152" s="38"/>
      <c r="H152" s="44"/>
    </row>
    <row r="153" s="2" customFormat="1">
      <c r="A153" s="38"/>
      <c r="B153" s="44"/>
      <c r="C153" s="307" t="s">
        <v>465</v>
      </c>
      <c r="D153" s="307" t="s">
        <v>466</v>
      </c>
      <c r="E153" s="17" t="s">
        <v>338</v>
      </c>
      <c r="F153" s="308">
        <v>45.759999999999998</v>
      </c>
      <c r="G153" s="38"/>
      <c r="H153" s="44"/>
    </row>
    <row r="154" s="2" customFormat="1">
      <c r="A154" s="38"/>
      <c r="B154" s="44"/>
      <c r="C154" s="307" t="s">
        <v>479</v>
      </c>
      <c r="D154" s="307" t="s">
        <v>480</v>
      </c>
      <c r="E154" s="17" t="s">
        <v>338</v>
      </c>
      <c r="F154" s="308">
        <v>605.78700000000003</v>
      </c>
      <c r="G154" s="38"/>
      <c r="H154" s="44"/>
    </row>
    <row r="155" s="2" customFormat="1" ht="16.8" customHeight="1">
      <c r="A155" s="38"/>
      <c r="B155" s="44"/>
      <c r="C155" s="303" t="s">
        <v>437</v>
      </c>
      <c r="D155" s="304" t="s">
        <v>1</v>
      </c>
      <c r="E155" s="305" t="s">
        <v>1</v>
      </c>
      <c r="F155" s="306">
        <v>53.899999999999999</v>
      </c>
      <c r="G155" s="38"/>
      <c r="H155" s="44"/>
    </row>
    <row r="156" s="2" customFormat="1" ht="16.8" customHeight="1">
      <c r="A156" s="38"/>
      <c r="B156" s="44"/>
      <c r="C156" s="307" t="s">
        <v>1</v>
      </c>
      <c r="D156" s="307" t="s">
        <v>477</v>
      </c>
      <c r="E156" s="17" t="s">
        <v>1</v>
      </c>
      <c r="F156" s="308">
        <v>0</v>
      </c>
      <c r="G156" s="38"/>
      <c r="H156" s="44"/>
    </row>
    <row r="157" s="2" customFormat="1" ht="16.8" customHeight="1">
      <c r="A157" s="38"/>
      <c r="B157" s="44"/>
      <c r="C157" s="307" t="s">
        <v>437</v>
      </c>
      <c r="D157" s="307" t="s">
        <v>478</v>
      </c>
      <c r="E157" s="17" t="s">
        <v>1</v>
      </c>
      <c r="F157" s="308">
        <v>53.899999999999999</v>
      </c>
      <c r="G157" s="38"/>
      <c r="H157" s="44"/>
    </row>
    <row r="158" s="2" customFormat="1" ht="16.8" customHeight="1">
      <c r="A158" s="38"/>
      <c r="B158" s="44"/>
      <c r="C158" s="309" t="s">
        <v>1035</v>
      </c>
      <c r="D158" s="38"/>
      <c r="E158" s="38"/>
      <c r="F158" s="38"/>
      <c r="G158" s="38"/>
      <c r="H158" s="44"/>
    </row>
    <row r="159" s="2" customFormat="1">
      <c r="A159" s="38"/>
      <c r="B159" s="44"/>
      <c r="C159" s="307" t="s">
        <v>472</v>
      </c>
      <c r="D159" s="307" t="s">
        <v>473</v>
      </c>
      <c r="E159" s="17" t="s">
        <v>338</v>
      </c>
      <c r="F159" s="308">
        <v>53.899999999999999</v>
      </c>
      <c r="G159" s="38"/>
      <c r="H159" s="44"/>
    </row>
    <row r="160" s="2" customFormat="1">
      <c r="A160" s="38"/>
      <c r="B160" s="44"/>
      <c r="C160" s="307" t="s">
        <v>479</v>
      </c>
      <c r="D160" s="307" t="s">
        <v>480</v>
      </c>
      <c r="E160" s="17" t="s">
        <v>338</v>
      </c>
      <c r="F160" s="308">
        <v>605.78700000000003</v>
      </c>
      <c r="G160" s="38"/>
      <c r="H160" s="44"/>
    </row>
    <row r="161" s="2" customFormat="1" ht="7.44" customHeight="1">
      <c r="A161" s="38"/>
      <c r="B161" s="170"/>
      <c r="C161" s="171"/>
      <c r="D161" s="171"/>
      <c r="E161" s="171"/>
      <c r="F161" s="171"/>
      <c r="G161" s="171"/>
      <c r="H161" s="44"/>
    </row>
    <row r="162" s="2" customFormat="1">
      <c r="A162" s="38"/>
      <c r="B162" s="38"/>
      <c r="C162" s="38"/>
      <c r="D162" s="38"/>
      <c r="E162" s="38"/>
      <c r="F162" s="38"/>
      <c r="G162" s="38"/>
      <c r="H162" s="38"/>
    </row>
  </sheetData>
  <sheetProtection sheet="1" formatColumns="0" formatRows="0" objects="1" scenarios="1" spinCount="100000" saltValue="tCX/1VR/VQaClz3NA7ZhzZmNX078EimfhM+mUulCzR4ZDUqd7j5S/FtgYv2lv5YuNK4lX/4JjpIBSxDbQ1pWYg==" hashValue="hSlSzRnmFbDD9QVzA/eoy4tYE/n1H9GQzWNRAtHBsQIgcliZr8a36FRIUXAPtN7R0NoUaLVfmC2g5Z+SDwkHUQ==" algorithmName="SHA-512" password="CC35"/>
  <mergeCells count="2">
    <mergeCell ref="D5:F5"/>
    <mergeCell ref="D6:F6"/>
  </mergeCells>
  <pageSetup paperSize="9" orientation="portrait" blackAndWhite="1" fitToHeight="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Klajmonova-HP\Klajmonova</dc:creator>
  <cp:lastModifiedBy>Klajmonova-HP\Klajmonova</cp:lastModifiedBy>
  <dcterms:created xsi:type="dcterms:W3CDTF">2025-04-23T05:51:10Z</dcterms:created>
  <dcterms:modified xsi:type="dcterms:W3CDTF">2025-04-23T05:51:17Z</dcterms:modified>
</cp:coreProperties>
</file>